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tables/table2.xml" ContentType="application/vnd.openxmlformats-officedocument.spreadsheetml.table+xml"/>
  <Override PartName="/xl/tables/table4.xml" ContentType="application/vnd.openxmlformats-officedocument.spreadsheetml.table+xml"/>
  <Override PartName="/xl/tables/table3.xml" ContentType="application/vnd.openxmlformats-officedocument.spreadsheetml.table+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Mode emploi" sheetId="1" state="visible" r:id="rId3"/>
    <sheet name="Hypotheses" sheetId="2" state="visible" r:id="rId4"/>
    <sheet name="Workflows" sheetId="3" state="visible" r:id="rId5"/>
    <sheet name="Scenarios" sheetId="4" state="visible" r:id="rId6"/>
    <sheet name="Synthese" sheetId="5" state="visible" r:id="rId7"/>
    <sheet name="Checks" sheetId="6" state="visible" r:id="rId8"/>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<sst xmlns="http://schemas.openxmlformats.org/spreadsheetml/2006/main" count="298" uniqueCount="255">
  <si>
    <t xml:space="preserve">Calculateur break-even IA - mode d'emploi</t>
  </si>
  <si>
    <t xml:space="preserve">Notilis</t>
  </si>
  <si>
    <t xml:space="preserve">Tech</t>
  </si>
  <si>
    <t xml:space="preserve">À quoi sert ce fichier</t>
  </si>
  <si>
    <t xml:space="preserve">Ce classeur sert à estimer si un pilote d'agent de codage IA couvre ses coûts mensuels par les heures réellement économisées et les défauts évités.</t>
  </si>
  <si>
    <t xml:space="preserve">Il ne remplace pas une décision de management. Il fournit une base de discussion chiffrée, explicite et reviewable.</t>
  </si>
  <si>
    <t xml:space="preserve">Commencez par les cellules bleues ou jaunes. Les cellules grises contiennent des formules et ne doivent normalement pas être modifiées.</t>
  </si>
  <si>
    <t xml:space="preserve">Parcours recommandé</t>
  </si>
  <si>
    <t xml:space="preserve">Étape</t>
  </si>
  <si>
    <t xml:space="preserve">Onglet</t>
  </si>
  <si>
    <t xml:space="preserve">Action</t>
  </si>
  <si>
    <t xml:space="preserve">Point d'attention</t>
  </si>
  <si>
    <t xml:space="preserve">1</t>
  </si>
  <si>
    <t xml:space="preserve">Hypotheses</t>
  </si>
  <si>
    <t xml:space="preserve">Renseignez les coûts, les taux et le budget maximum.</t>
  </si>
  <si>
    <t xml:space="preserve">Cellules bleues / jaunes uniquement.</t>
  </si>
  <si>
    <t xml:space="preserve">2</t>
  </si>
  <si>
    <t xml:space="preserve">Workflows</t>
  </si>
  <si>
    <t xml:space="preserve">Remplacez les exemples par vos cas d'usage réels.</t>
  </si>
  <si>
    <t xml:space="preserve">Mesurez les volumes et le temps baseline avant IA.</t>
  </si>
  <si>
    <t xml:space="preserve">3</t>
  </si>
  <si>
    <t xml:space="preserve">Scenarios</t>
  </si>
  <si>
    <t xml:space="preserve">Ajustez prudent / central / ambitieux.</t>
  </si>
  <si>
    <t xml:space="preserve">Ne généralisez pas sur un seul scénario optimiste.</t>
  </si>
  <si>
    <t xml:space="preserve">4</t>
  </si>
  <si>
    <t xml:space="preserve">Synthese</t>
  </si>
  <si>
    <t xml:space="preserve">Lisez la valeur nette, le break-even et la décision indicative.</t>
  </si>
  <si>
    <t xml:space="preserve">Une valeur positive demande encore une review humaine.</t>
  </si>
  <si>
    <t xml:space="preserve">5</t>
  </si>
  <si>
    <t xml:space="preserve">Checks</t>
  </si>
  <si>
    <t xml:space="preserve">Corrigez les alertes avant de partager le fichier.</t>
  </si>
  <si>
    <t xml:space="preserve">Les checks ne prouvent pas le ROI, ils évitent les erreurs visibles.</t>
  </si>
  <si>
    <t xml:space="preserve">Code couleur</t>
  </si>
  <si>
    <t xml:space="preserve">Couleur</t>
  </si>
  <si>
    <t xml:space="preserve">Signification</t>
  </si>
  <si>
    <t xml:space="preserve">Exemple</t>
  </si>
  <si>
    <t xml:space="preserve">Cellules bleues</t>
  </si>
  <si>
    <t xml:space="preserve">Entrées à modifier par l'utilisateur.</t>
  </si>
  <si>
    <t xml:space="preserve">Exemples : coût horaire, volume mensuel, baseline, coût variable.</t>
  </si>
  <si>
    <t xml:space="preserve">Cellules jaunes</t>
  </si>
  <si>
    <t xml:space="preserve">Hypothèses sensibles à relire avec attention.</t>
  </si>
  <si>
    <t xml:space="preserve">Exemples : taux de réalisation, valeur du temps réalloué, rework.</t>
  </si>
  <si>
    <t xml:space="preserve">Cellules grises</t>
  </si>
  <si>
    <t xml:space="preserve">Calculs automatiques.</t>
  </si>
  <si>
    <t xml:space="preserve">Ne pas modifier sauf si vous changez volontairement la logique du modèle.</t>
  </si>
  <si>
    <t xml:space="preserve">Rouge dans les résultats</t>
  </si>
  <si>
    <t xml:space="preserve">Résultat négatif ou alerte.</t>
  </si>
  <si>
    <t xml:space="preserve">Le pilote doit être ajusté ou mieux mesuré avant extension.</t>
  </si>
  <si>
    <t xml:space="preserve">Erreurs fréquentes à éviter</t>
  </si>
  <si>
    <t xml:space="preserve">Erreur</t>
  </si>
  <si>
    <t xml:space="preserve">Pourquoi c'est problématique</t>
  </si>
  <si>
    <t xml:space="preserve">Saisir 70 au lieu de 70% ou 0,70 dans un taux.</t>
  </si>
  <si>
    <t xml:space="preserve">Les cellules de pourcentage attendent une valeur entre 0% et 100%.</t>
  </si>
  <si>
    <t xml:space="preserve">Estimer les gains sans baseline.</t>
  </si>
  <si>
    <t xml:space="preserve">Le gain brut doit venir d'un workflow mesuré, même approximativement.</t>
  </si>
  <si>
    <t xml:space="preserve">Oublier le coût de review humaine.</t>
  </si>
  <si>
    <t xml:space="preserve">Un agent IA augmente parfois le besoin de contrôle, surtout au début.</t>
  </si>
  <si>
    <t xml:space="preserve">Comparer seulement le scénario ambitieux.</t>
  </si>
  <si>
    <t xml:space="preserve">La décision doit regarder au minimum prudent, central et ambitieux.</t>
  </si>
  <si>
    <t xml:space="preserve">Prompt IA utile avec ce fichier</t>
  </si>
  <si>
    <t xml:space="preserve">Analyse ce calculateur break-even d’un pilote d’agent IA. Vérifie la cohérence des hypothèses, identifie les variables qui pèsent le plus sur la valeur nette, les gains surestimés, les coûts de setup, de review, de rework ou de gouvernance sous-estimés, puis propose trois décisions possibles : arrêter, ajuster ou étendre. Ne conclus pas uniquement à partir du scénario ambitieux, ni à partir des gains bruts. Appuie ton analyse sur les gains ajustés, le budget mensuel, les défauts évités, le break-even et les scénarios.</t>
  </si>
  <si>
    <t xml:space="preserve">Aide-moi à remplir ce calculateur break-even. C’est un fichier destiné à estimer si un pilote d’agent IA couvre ses coûts mensuels par les heures réellement économisées et les défauts évités. Pose-moi toutes les questions utiles pour qualifier mon pilote, mes utilisateurs, mes workflows, mes hypothèses de baseline, mes coûts d’outil, mes coûts humains, mon niveau de rework, mes défauts évités et mes critères de décision. Ensuite, propose-moi un guide pas à pas pour remplir correctement ce fichier.</t>
  </si>
  <si>
    <t xml:space="preserve">Hypothèses globales du pilote</t>
  </si>
  <si>
    <t xml:space="preserve">Modifiez uniquement les cellules bleues ou jaunes. Les taux doivent être saisis comme 70% ou 0,70, pas 70.</t>
  </si>
  <si>
    <t xml:space="preserve">Paramètre</t>
  </si>
  <si>
    <t xml:space="preserve">Valeur</t>
  </si>
  <si>
    <t xml:space="preserve">Unité</t>
  </si>
  <si>
    <t xml:space="preserve">Type</t>
  </si>
  <si>
    <t xml:space="preserve">Commentaire</t>
  </si>
  <si>
    <t xml:space="preserve">Exemple / aide à la saisie</t>
  </si>
  <si>
    <t xml:space="preserve">Utilisateurs pilotes</t>
  </si>
  <si>
    <t xml:space="preserve">personnes</t>
  </si>
  <si>
    <t xml:space="preserve">Entrée</t>
  </si>
  <si>
    <t xml:space="preserve">Population initiale concernée par le pilote.</t>
  </si>
  <si>
    <t xml:space="preserve">Nombre de développeurs ou profils techniques réellement inclus.</t>
  </si>
  <si>
    <t xml:space="preserve">Coût horaire complet moyen</t>
  </si>
  <si>
    <t xml:space="preserve">EUR / h</t>
  </si>
  <si>
    <t xml:space="preserve">Coût employeur complet : salaire chargé, environnement, support, management.</t>
  </si>
  <si>
    <t xml:space="preserve">Utilisez un coût complet, pas le salaire net.</t>
  </si>
  <si>
    <t xml:space="preserve">Abonnement fixe mensuel</t>
  </si>
  <si>
    <t xml:space="preserve">EUR / mois</t>
  </si>
  <si>
    <t xml:space="preserve">Part fixe : licence, abonnement ou forfait de base.</t>
  </si>
  <si>
    <t xml:space="preserve">Exemple : abonnement ChatGPT, outil SaaS, siège mensuel.</t>
  </si>
  <si>
    <t xml:space="preserve">Coût usage variable mensuel</t>
  </si>
  <si>
    <t xml:space="preserve">Usage variable du scénario central : tokens, crédits, dépassements ou options.</t>
  </si>
  <si>
    <t xml:space="preserve">Doit être cohérent avec le scénario central.</t>
  </si>
  <si>
    <t xml:space="preserve">Coût setup initial</t>
  </si>
  <si>
    <t xml:space="preserve">EUR</t>
  </si>
  <si>
    <t xml:space="preserve">Cadrage, sécurité, onboarding, prompts, workflows, documentation initiale.</t>
  </si>
  <si>
    <t xml:space="preserve">Saisir 0 uniquement si le setup est déjà absorbé ailleurs.</t>
  </si>
  <si>
    <t xml:space="preserve">Amortissement setup</t>
  </si>
  <si>
    <t xml:space="preserve">mois</t>
  </si>
  <si>
    <t xml:space="preserve">Période de lissage du coût initial.</t>
  </si>
  <si>
    <t xml:space="preserve">Exemple : 3, 6 ou 12 mois.</t>
  </si>
  <si>
    <t xml:space="preserve">Formation par utilisateur</t>
  </si>
  <si>
    <t xml:space="preserve">h / utilisateur / mois</t>
  </si>
  <si>
    <t xml:space="preserve">Temps mensuel d'accompagnement par utilisateur pilote.</t>
  </si>
  <si>
    <t xml:space="preserve">Saisir 0 si la formation est hors budget du pilote.</t>
  </si>
  <si>
    <t xml:space="preserve">Revue humaine supplémentaire</t>
  </si>
  <si>
    <t xml:space="preserve">h / mois</t>
  </si>
  <si>
    <t xml:space="preserve">Contrôle qualité, tests, revue des sorties IA, validation sécurité.</t>
  </si>
  <si>
    <t xml:space="preserve">Volume total mensuel, pas par utilisateur.</t>
  </si>
  <si>
    <t xml:space="preserve">Gouvernance mensuelle</t>
  </si>
  <si>
    <t xml:space="preserve">Pilotage, arbitrages, sécurité, budget, suivi des risques.</t>
  </si>
  <si>
    <t xml:space="preserve">Volume total mensuel.</t>
  </si>
  <si>
    <t xml:space="preserve">Taux de réalisation des gains</t>
  </si>
  <si>
    <t xml:space="preserve">%</t>
  </si>
  <si>
    <t xml:space="preserve">Hypothèse sensible</t>
  </si>
  <si>
    <t xml:space="preserve">Part des gains bruts qui devient réellement du temps récupérable.</t>
  </si>
  <si>
    <t xml:space="preserve">70% = 0,70. Réduire si les gains sont peu observables.</t>
  </si>
  <si>
    <t xml:space="preserve">Valeur du temps réalloué</t>
  </si>
  <si>
    <t xml:space="preserve">Part du temps récupéré qui crée une valeur effective.</t>
  </si>
  <si>
    <t xml:space="preserve">85% = 0,85. Réduire si le temps gagné part en friction.</t>
  </si>
  <si>
    <t xml:space="preserve">Taux de risque / rework</t>
  </si>
  <si>
    <t xml:space="preserve">Part des gains consommée par corrections, reprises, erreurs ou supervision.</t>
  </si>
  <si>
    <t xml:space="preserve">10% = 0,10. Augmenter au début d'un pilote.</t>
  </si>
  <si>
    <t xml:space="preserve">Défauts évités</t>
  </si>
  <si>
    <t xml:space="preserve">défauts / mois</t>
  </si>
  <si>
    <t xml:space="preserve">Défauts, incidents ou régressions évités grâce aux workflows IA.</t>
  </si>
  <si>
    <t xml:space="preserve">Ne compter que les défauts plausiblement évités.</t>
  </si>
  <si>
    <t xml:space="preserve">Coût moyen par défaut évité</t>
  </si>
  <si>
    <t xml:space="preserve">Coût moyen d'un défaut : correction, support, retard, coordination.</t>
  </si>
  <si>
    <t xml:space="preserve">Peut être très conservateur au début.</t>
  </si>
  <si>
    <t xml:space="preserve">Budget mensuel maximum</t>
  </si>
  <si>
    <t xml:space="preserve">Garde-fou</t>
  </si>
  <si>
    <t xml:space="preserve">Seuil budgétaire à ne pas dépasser sans décision explicite.</t>
  </si>
  <si>
    <t xml:space="preserve">Si le check budget échoue, justifier ou ajuster.</t>
  </si>
  <si>
    <t xml:space="preserve">Workflows mesurés</t>
  </si>
  <si>
    <t xml:space="preserve">Remplacez les exemples par vos workflows réels. Les gains doivent être estimés à partir d'un temps baseline avant IA.</t>
  </si>
  <si>
    <t xml:space="preserve">Workflow</t>
  </si>
  <si>
    <t xml:space="preserve">Volume / mois</t>
  </si>
  <si>
    <t xml:space="preserve">Baseline h / unité</t>
  </si>
  <si>
    <t xml:space="preserve">Gain brut estimé</t>
  </si>
  <si>
    <t xml:space="preserve">Gain brut h</t>
  </si>
  <si>
    <t xml:space="preserve">Gain ajusté h</t>
  </si>
  <si>
    <t xml:space="preserve">Valeur EUR</t>
  </si>
  <si>
    <t xml:space="preserve">Mesure recommandée</t>
  </si>
  <si>
    <t xml:space="preserve">Confiance</t>
  </si>
  <si>
    <t xml:space="preserve">Reproduction de bugs</t>
  </si>
  <si>
    <t xml:space="preserve">Bugs reproductibles avec contexte et test.</t>
  </si>
  <si>
    <t xml:space="preserve">Comparer temps moyen de reproduction avant/après sur 5 tickets.</t>
  </si>
  <si>
    <t xml:space="preserve">Moyenne</t>
  </si>
  <si>
    <t xml:space="preserve">Préparation de PR</t>
  </si>
  <si>
    <t xml:space="preserve">Résumé de risque, checklists, doc courte.</t>
  </si>
  <si>
    <t xml:space="preserve">Mesurer temps de préparation + temps de review évité.</t>
  </si>
  <si>
    <t xml:space="preserve">Ajout de tests</t>
  </si>
  <si>
    <t xml:space="preserve">Tests sur zones bornées.</t>
  </si>
  <si>
    <t xml:space="preserve">Comparer nombre de tests utiles ajoutés par heure.</t>
  </si>
  <si>
    <t xml:space="preserve">Refactoring local</t>
  </si>
  <si>
    <t xml:space="preserve">Refactoring contraint, sans changement transverse.</t>
  </si>
  <si>
    <t xml:space="preserve">Mesurer uniquement les lots sans changement de contrat public.</t>
  </si>
  <si>
    <t xml:space="preserve">Faible</t>
  </si>
  <si>
    <t xml:space="preserve">Documentation technique</t>
  </si>
  <si>
    <t xml:space="preserve">Documentation liée aux changements réels.</t>
  </si>
  <si>
    <t xml:space="preserve">Comparer temps de rédaction + taux de reprise en review.</t>
  </si>
  <si>
    <t xml:space="preserve">Analyse cause racine</t>
  </si>
  <si>
    <t xml:space="preserve">Post-incident ou bug récurrent.</t>
  </si>
  <si>
    <t xml:space="preserve">Mesurer temps jusqu'à hypothèse vérifiée.</t>
  </si>
  <si>
    <t xml:space="preserve">Support niveau 3</t>
  </si>
  <si>
    <t xml:space="preserve">Diagnostic et réponse technique.</t>
  </si>
  <si>
    <t xml:space="preserve">Comparer temps de diagnostic sur tickets similaires.</t>
  </si>
  <si>
    <t xml:space="preserve">Dette technique ciblée</t>
  </si>
  <si>
    <t xml:space="preserve">Petites zones à fort coût de friction.</t>
  </si>
  <si>
    <t xml:space="preserve">Mesurer par lot borné, avec validation technique explicite.</t>
  </si>
  <si>
    <t xml:space="preserve">Totaux</t>
  </si>
  <si>
    <t xml:space="preserve">Lecture rapide</t>
  </si>
  <si>
    <t xml:space="preserve">Gain brut h = volume mensuel × baseline × gain brut estimé.</t>
  </si>
  <si>
    <t xml:space="preserve">Gain ajusté h = gain brut h × taux de réalisation × (1 - rework).</t>
  </si>
  <si>
    <t xml:space="preserve">Valeur EUR = gain ajusté h × coût horaire × valeur du temps réalloué.</t>
  </si>
  <si>
    <t xml:space="preserve">Scénarios du pilote</t>
  </si>
  <si>
    <t xml:space="preserve">Ajustez les hypothèses prudent / central / ambitieux. Le scénario central doit rester cohérent avec les hypothèses globales.</t>
  </si>
  <si>
    <t xml:space="preserve">Scénario</t>
  </si>
  <si>
    <t xml:space="preserve">Multiplicateur gain brut</t>
  </si>
  <si>
    <t xml:space="preserve">Réalisation gains</t>
  </si>
  <si>
    <t xml:space="preserve">Rework</t>
  </si>
  <si>
    <t xml:space="preserve">Coût variable</t>
  </si>
  <si>
    <t xml:space="preserve">Valeur nette EUR</t>
  </si>
  <si>
    <t xml:space="preserve">Décision indicative</t>
  </si>
  <si>
    <t xml:space="preserve">Interprétation</t>
  </si>
  <si>
    <t xml:space="preserve">Prudent</t>
  </si>
  <si>
    <t xml:space="preserve">Cas pessimiste : gains plus faibles, plus de rework, usage plus coûteux.</t>
  </si>
  <si>
    <t xml:space="preserve">Central</t>
  </si>
  <si>
    <t xml:space="preserve">Cas de référence, cohérent avec les hypothèses principales.</t>
  </si>
  <si>
    <t xml:space="preserve">Ambitieux</t>
  </si>
  <si>
    <t xml:space="preserve">Cas favorable, utile pour explorer le potentiel mais insuffisant seul pour décider.</t>
  </si>
  <si>
    <t xml:space="preserve">Règle de décision indicative</t>
  </si>
  <si>
    <t xml:space="preserve">Valeur nette positive : le pilote peut être poursuivi, mais seulement avec review humaine et evidence de gains.</t>
  </si>
  <si>
    <t xml:space="preserve">Valeur proche de zéro : le pilote mérite un ajustement des workflows, coûts ou garde-fous.</t>
  </si>
  <si>
    <t xml:space="preserve">Valeur fortement négative : réduire le périmètre, revoir les hypothèses ou arrêter le pilote.</t>
  </si>
  <si>
    <t xml:space="preserve">Synthèse executive</t>
  </si>
  <si>
    <t xml:space="preserve">Notilis Tech</t>
  </si>
  <si>
    <t xml:space="preserve">Résultat central</t>
  </si>
  <si>
    <t xml:space="preserve">Lecture immédiate</t>
  </si>
  <si>
    <t xml:space="preserve">Indicateur</t>
  </si>
  <si>
    <t xml:space="preserve">Comment lire</t>
  </si>
  <si>
    <t xml:space="preserve">Signal : le pilote ne couvre pas encore ses coûts avec les hypothèses actuelles.</t>
  </si>
  <si>
    <t xml:space="preserve">Coût mensuel total pilote</t>
  </si>
  <si>
    <t xml:space="preserve">Coûts outil + usage + setup amorti + formation + revue + gouvernance.</t>
  </si>
  <si>
    <t xml:space="preserve">À vérifier : coûts humains, taux de réalisation, rework et workflows peu mesurés.</t>
  </si>
  <si>
    <t xml:space="preserve">Coût setup amorti</t>
  </si>
  <si>
    <t xml:space="preserve">Coût initial lissé sur la durée d'amortissement.</t>
  </si>
  <si>
    <t xml:space="preserve">Décision : ajuster avant extension ou refaire une mesure plus stricte.</t>
  </si>
  <si>
    <t xml:space="preserve">Coûts humains de contrôle</t>
  </si>
  <si>
    <t xml:space="preserve">Formation par utilisateur, revue humaine et gouvernance.</t>
  </si>
  <si>
    <t xml:space="preserve">Gains ajustés workflows</t>
  </si>
  <si>
    <t xml:space="preserve">Heures récupérables après réalisation et rework.</t>
  </si>
  <si>
    <t xml:space="preserve">Valeur workflows</t>
  </si>
  <si>
    <t xml:space="preserve">Valeur économique des heures récupérées.</t>
  </si>
  <si>
    <t xml:space="preserve">Valeur défauts évités</t>
  </si>
  <si>
    <t xml:space="preserve">Valeur des défauts ou incidents plausiblement évités.</t>
  </si>
  <si>
    <t xml:space="preserve">Valeur nette mensuelle</t>
  </si>
  <si>
    <t xml:space="preserve">Valeur workflows + défauts évités - coûts mensuels.</t>
  </si>
  <si>
    <t xml:space="preserve">Break-even hors défauts évités</t>
  </si>
  <si>
    <t xml:space="preserve">Heures ajustées nécessaires si les défauts évités ne sont pas comptés.</t>
  </si>
  <si>
    <t xml:space="preserve">Break-even après défauts évités</t>
  </si>
  <si>
    <t xml:space="preserve">Heures ajustées nécessaires après prise en compte des défauts évités.</t>
  </si>
  <si>
    <t xml:space="preserve">Écart vs break-even</t>
  </si>
  <si>
    <t xml:space="preserve">Gains ajustés - break-even après défauts évités.</t>
  </si>
  <si>
    <t xml:space="preserve">Heures nettes attendues / utilisateur</t>
  </si>
  <si>
    <t xml:space="preserve">Gains ajustés divisés par le nombre d'utilisateurs pilotes.</t>
  </si>
  <si>
    <t xml:space="preserve">Signal de synthèse, à confirmer par review humaine.</t>
  </si>
  <si>
    <t xml:space="preserve">Décision</t>
  </si>
  <si>
    <t xml:space="preserve">Comment lire le modèle</t>
  </si>
  <si>
    <t xml:space="preserve">Le break-even exprime le nombre d'heures ajustées à récupérer pour couvrir le coût mensuel.</t>
  </si>
  <si>
    <t xml:space="preserve">Les gains bruts sont réduits par le taux de réalisation et le rework, puis valorisés par le taux de temps réellement réalloué.</t>
  </si>
  <si>
    <t xml:space="preserve">Les défauts évités sont séparés des gains de productivité afin d'éviter de mélanger deux sources de valeur.</t>
  </si>
  <si>
    <t xml:space="preserve">La décision reste indicative : le fichier aide à décider, il ne décide pas à votre place.</t>
  </si>
  <si>
    <t xml:space="preserve">Checks de cohérence</t>
  </si>
  <si>
    <t xml:space="preserve">Les checks signalent les erreurs visibles. Ils ne prouvent pas que le ROI est réel.</t>
  </si>
  <si>
    <t xml:space="preserve">Contrôle</t>
  </si>
  <si>
    <t xml:space="preserve">Résultat</t>
  </si>
  <si>
    <t xml:space="preserve">Détail</t>
  </si>
  <si>
    <t xml:space="preserve">Action si alerte</t>
  </si>
  <si>
    <t xml:space="preserve">Pourquoi</t>
  </si>
  <si>
    <t xml:space="preserve">Budget maximum respecté</t>
  </si>
  <si>
    <t xml:space="preserve">Réduire scope, augmenter budget ou justifier le dépassement.</t>
  </si>
  <si>
    <t xml:space="preserve">Un pilote hors budget doit être décidé explicitement.</t>
  </si>
  <si>
    <t xml:space="preserve">Amortissement setup valide</t>
  </si>
  <si>
    <t xml:space="preserve">Saisir une durée &gt; 0.</t>
  </si>
  <si>
    <t xml:space="preserve">Évite une division par zéro.</t>
  </si>
  <si>
    <t xml:space="preserve">Utilisateurs pilotes valide</t>
  </si>
  <si>
    <t xml:space="preserve">Saisir au moins 1 utilisateur.</t>
  </si>
  <si>
    <t xml:space="preserve">Les coûts et gains par utilisateur dépendent de ce nombre.</t>
  </si>
  <si>
    <t xml:space="preserve">Taux entre 0% et 100%</t>
  </si>
  <si>
    <t xml:space="preserve">Corriger les taux saisis dans Hypotheses.</t>
  </si>
  <si>
    <t xml:space="preserve">Évite l'erreur 70 au lieu de 70%.</t>
  </si>
  <si>
    <t xml:space="preserve">Gains ajustés positifs</t>
  </si>
  <si>
    <t xml:space="preserve">Revoir volumes, baselines ou gains bruts.</t>
  </si>
  <si>
    <t xml:space="preserve">Un workflow sans gain mesurable ne justifie pas l'automatisation.</t>
  </si>
  <si>
    <t xml:space="preserve">Scénarios complets</t>
  </si>
  <si>
    <t xml:space="preserve">Renseigner prudent, central et ambitieux.</t>
  </si>
  <si>
    <t xml:space="preserve">La décision ne doit pas dépendre d'un seul scénario.</t>
  </si>
  <si>
    <t xml:space="preserve">Workflows commentés</t>
  </si>
  <si>
    <t xml:space="preserve">Ajouter une mesure recommandée et une confiance.</t>
  </si>
  <si>
    <t xml:space="preserve">Un gain non mesuré est fragile.</t>
  </si>
</sst>
</file>

<file path=xl/styles.xml><?xml version="1.0" encoding="utf-8"?>
<styleSheet xmlns="http://schemas.openxmlformats.org/spreadsheetml/2006/main">
  <numFmts count="6">
    <numFmt numFmtId="164" formatCode="General"/>
    <numFmt numFmtId="165" formatCode="0.00"/>
    <numFmt numFmtId="166" formatCode="0%"/>
    <numFmt numFmtId="167" formatCode="#,##0&quot; €&quot;"/>
    <numFmt numFmtId="168" formatCode="#,##0;[RED]\(#,##0\);\-"/>
    <numFmt numFmtId="169" formatCode="0.0;[RED]\(0.0\);\-"/>
  </numFmts>
  <fonts count="29">
    <font>
      <sz val="10"/>
      <name val="Arial"/>
      <family val="0"/>
      <charset val="1"/>
    </font>
    <font>
      <sz val="10"/>
      <name val="Arial"/>
      <family val="0"/>
    </font>
    <font>
      <sz val="10"/>
      <name val="Arial"/>
      <family val="0"/>
    </font>
    <font>
      <sz val="10"/>
      <name val="Arial"/>
      <family val="0"/>
    </font>
    <font>
      <sz val="11"/>
      <name val="Calibri"/>
      <family val="0"/>
      <charset val="1"/>
    </font>
    <font>
      <b val="true"/>
      <sz val="18"/>
      <color rgb="FF2D374B"/>
      <name val="Aptos Display"/>
      <family val="0"/>
      <charset val="1"/>
    </font>
    <font>
      <b val="true"/>
      <sz val="18"/>
      <color rgb="FF0ABF53"/>
      <name val="Aptos Display"/>
      <family val="0"/>
      <charset val="1"/>
    </font>
    <font>
      <b val="true"/>
      <sz val="16"/>
      <color rgb="FFFFFFFF"/>
      <name val="Calibri"/>
      <family val="0"/>
      <charset val="1"/>
    </font>
    <font>
      <sz val="10"/>
      <color rgb="FF51596C"/>
      <name val="Aptos"/>
      <family val="0"/>
      <charset val="1"/>
    </font>
    <font>
      <b val="true"/>
      <sz val="12"/>
      <color rgb="FF07853A"/>
      <name val="Aptos"/>
      <family val="0"/>
      <charset val="1"/>
    </font>
    <font>
      <b val="true"/>
      <sz val="11"/>
      <color rgb="FFFFFFFF"/>
      <name val="Calibri"/>
      <family val="0"/>
      <charset val="1"/>
    </font>
    <font>
      <sz val="10"/>
      <color rgb="FF334155"/>
      <name val="Aptos"/>
      <family val="0"/>
      <charset val="1"/>
    </font>
    <font>
      <b val="true"/>
      <sz val="10"/>
      <color rgb="FFFFFFFF"/>
      <name val="Aptos"/>
      <family val="0"/>
      <charset val="1"/>
    </font>
    <font>
      <b val="true"/>
      <sz val="10"/>
      <color rgb="FF2D374B"/>
      <name val="Aptos"/>
      <family val="0"/>
      <charset val="1"/>
    </font>
    <font>
      <b val="true"/>
      <sz val="10"/>
      <color rgb="FF334155"/>
      <name val="Aptos"/>
      <family val="0"/>
      <charset val="1"/>
    </font>
    <font>
      <sz val="10"/>
      <color rgb="FFF8FAFC"/>
      <name val="Aptos"/>
      <family val="0"/>
      <charset val="1"/>
    </font>
    <font>
      <b val="true"/>
      <sz val="10"/>
      <color rgb="FF51596C"/>
      <name val="Aptos"/>
      <family val="0"/>
      <charset val="1"/>
    </font>
    <font>
      <sz val="10"/>
      <color rgb="FF111827"/>
      <name val="Aptos"/>
      <family val="0"/>
      <charset val="1"/>
    </font>
    <font>
      <sz val="9"/>
      <color rgb="FF51596C"/>
      <name val="Aptos"/>
      <family val="0"/>
      <charset val="1"/>
    </font>
    <font>
      <b val="true"/>
      <sz val="10"/>
      <color rgb="FF111827"/>
      <name val="Aptos"/>
      <family val="0"/>
      <charset val="1"/>
    </font>
    <font>
      <sz val="10"/>
      <color rgb="FF475569"/>
      <name val="Aptos"/>
      <family val="0"/>
      <charset val="1"/>
    </font>
    <font>
      <b val="true"/>
      <sz val="10"/>
      <color rgb="FF07853A"/>
      <name val="Aptos"/>
      <family val="0"/>
      <charset val="1"/>
    </font>
    <font>
      <b val="true"/>
      <sz val="11"/>
      <color rgb="FF2D374B"/>
      <name val="Aptos"/>
      <family val="0"/>
      <charset val="1"/>
    </font>
    <font>
      <sz val="10"/>
      <color rgb="FF2D374B"/>
      <name val="Aptos"/>
      <family val="0"/>
      <charset val="1"/>
    </font>
    <font>
      <b val="true"/>
      <sz val="8"/>
      <color rgb="FF692340"/>
      <name val="Aptos"/>
      <family val="0"/>
      <charset val="1"/>
    </font>
    <font>
      <b val="true"/>
      <sz val="18"/>
      <color rgb="FF2D374B"/>
      <name val="Calibri"/>
      <family val="2"/>
    </font>
    <font>
      <sz val="6.75"/>
      <color rgb="FF2D374B"/>
      <name val="Calibri"/>
      <family val="2"/>
    </font>
    <font>
      <sz val="10"/>
      <color rgb="FF2D374B"/>
      <name val="Calibri"/>
      <family val="2"/>
    </font>
    <font>
      <sz val="7.5"/>
      <color rgb="FF2D374B"/>
      <name val="Calibri"/>
      <family val="2"/>
    </font>
  </fonts>
  <fills count="11">
    <fill>
      <patternFill patternType="none"/>
    </fill>
    <fill>
      <patternFill patternType="gray125"/>
    </fill>
    <fill>
      <patternFill patternType="solid">
        <fgColor rgb="FFFFFFFF"/>
        <bgColor rgb="FFF8FAFC"/>
      </patternFill>
    </fill>
    <fill>
      <patternFill patternType="solid">
        <fgColor rgb="FFE7F8EE"/>
        <bgColor rgb="FFDCFCE7"/>
      </patternFill>
    </fill>
    <fill>
      <patternFill patternType="solid">
        <fgColor rgb="FF2D374B"/>
        <bgColor rgb="FF334155"/>
      </patternFill>
    </fill>
    <fill>
      <patternFill patternType="solid">
        <fgColor rgb="FFEEF2FF"/>
        <bgColor rgb="FFF5F7FA"/>
      </patternFill>
    </fill>
    <fill>
      <patternFill patternType="solid">
        <fgColor rgb="FFFFF1EA"/>
        <bgColor rgb="FFF7EAF0"/>
      </patternFill>
    </fill>
    <fill>
      <patternFill patternType="solid">
        <fgColor rgb="FFF5F7FA"/>
        <bgColor rgb="FFF8FAFC"/>
      </patternFill>
    </fill>
    <fill>
      <patternFill patternType="solid">
        <fgColor rgb="FFF7EAF0"/>
        <bgColor rgb="FFFFF1EA"/>
      </patternFill>
    </fill>
    <fill>
      <patternFill patternType="solid">
        <fgColor rgb="FF24292E"/>
        <bgColor rgb="FF2D374B"/>
      </patternFill>
    </fill>
    <fill>
      <patternFill patternType="solid">
        <fgColor rgb="FFF8FAFC"/>
        <bgColor rgb="FFF5F7FA"/>
      </patternFill>
    </fill>
  </fills>
  <borders count="46">
    <border diagonalUp="false" diagonalDown="false">
      <left/>
      <right/>
      <top/>
      <bottom/>
      <diagonal/>
    </border>
    <border diagonalUp="false" diagonalDown="false">
      <left/>
      <right style="thin">
        <color rgb="FFDCE0E5"/>
      </right>
      <top/>
      <bottom style="thin">
        <color rgb="FFDCE0E5"/>
      </bottom>
      <diagonal/>
    </border>
    <border diagonalUp="false" diagonalDown="false">
      <left style="thin">
        <color rgb="FFDCE0E5"/>
      </left>
      <right style="thin">
        <color rgb="FFDCE0E5"/>
      </right>
      <top/>
      <bottom style="thin">
        <color rgb="FFDCE0E5"/>
      </bottom>
      <diagonal/>
    </border>
    <border diagonalUp="false" diagonalDown="false">
      <left style="thin">
        <color rgb="FFDCE0E5"/>
      </left>
      <right/>
      <top/>
      <bottom style="thin">
        <color rgb="FFDCE0E5"/>
      </bottom>
      <diagonal/>
    </border>
    <border diagonalUp="false" diagonalDown="false">
      <left/>
      <right/>
      <top/>
      <bottom style="thin">
        <color rgb="FFDCE0E5"/>
      </bottom>
      <diagonal/>
    </border>
    <border diagonalUp="false" diagonalDown="false">
      <left/>
      <right style="thin">
        <color rgb="FFDCE0E5"/>
      </right>
      <top style="thin">
        <color rgb="FFDCE0E5"/>
      </top>
      <bottom style="thin">
        <color rgb="FFDCE0E5"/>
      </bottom>
      <diagonal/>
    </border>
    <border diagonalUp="false" diagonalDown="false">
      <left style="thin">
        <color rgb="FFDCE0E5"/>
      </left>
      <right style="thin">
        <color rgb="FFDCE0E5"/>
      </right>
      <top style="thin">
        <color rgb="FFDCE0E5"/>
      </top>
      <bottom style="thin">
        <color rgb="FFDCE0E5"/>
      </bottom>
      <diagonal/>
    </border>
    <border diagonalUp="false" diagonalDown="false">
      <left style="thin">
        <color rgb="FFDCE0E5"/>
      </left>
      <right/>
      <top style="thin">
        <color rgb="FFDCE0E5"/>
      </top>
      <bottom style="thin">
        <color rgb="FFDCE0E5"/>
      </bottom>
      <diagonal/>
    </border>
    <border diagonalUp="false" diagonalDown="false">
      <left style="thin">
        <color rgb="FF0ABF53"/>
      </left>
      <right style="thin">
        <color rgb="FFDCE0E5"/>
      </right>
      <top style="thin">
        <color rgb="FF0ABF53"/>
      </top>
      <bottom style="thin">
        <color rgb="FF0ABF53"/>
      </bottom>
      <diagonal/>
    </border>
    <border diagonalUp="false" diagonalDown="false">
      <left style="thin">
        <color rgb="FFDCE0E5"/>
      </left>
      <right style="thin">
        <color rgb="FFDCE0E5"/>
      </right>
      <top style="thin">
        <color rgb="FF0ABF53"/>
      </top>
      <bottom style="thin">
        <color rgb="FF0ABF53"/>
      </bottom>
      <diagonal/>
    </border>
    <border diagonalUp="false" diagonalDown="false">
      <left style="thin">
        <color rgb="FFDCE0E5"/>
      </left>
      <right style="thin">
        <color rgb="FF0ABF53"/>
      </right>
      <top style="thin">
        <color rgb="FF0ABF53"/>
      </top>
      <bottom style="thin">
        <color rgb="FF0ABF53"/>
      </bottom>
      <diagonal/>
    </border>
    <border diagonalUp="false" diagonalDown="false">
      <left style="thin">
        <color rgb="FF2D374B"/>
      </left>
      <right style="thin">
        <color rgb="FFDCE0E5"/>
      </right>
      <top style="thin">
        <color rgb="FF2D374B"/>
      </top>
      <bottom style="thin">
        <color rgb="FF2D374B"/>
      </bottom>
      <diagonal/>
    </border>
    <border diagonalUp="false" diagonalDown="false">
      <left style="thin">
        <color rgb="FFDCE0E5"/>
      </left>
      <right style="thin">
        <color rgb="FFDCE0E5"/>
      </right>
      <top style="thin">
        <color rgb="FF2D374B"/>
      </top>
      <bottom style="thin">
        <color rgb="FF2D374B"/>
      </bottom>
      <diagonal/>
    </border>
    <border diagonalUp="false" diagonalDown="false">
      <left style="thin">
        <color rgb="FFDCE0E5"/>
      </left>
      <right style="thin">
        <color rgb="FF2D374B"/>
      </right>
      <top style="thin">
        <color rgb="FF2D374B"/>
      </top>
      <bottom style="thin">
        <color rgb="FF2D374B"/>
      </bottom>
      <diagonal/>
    </border>
    <border diagonalUp="false" diagonalDown="false">
      <left/>
      <right/>
      <top style="thin">
        <color rgb="FFDCE0E5"/>
      </top>
      <bottom style="thin">
        <color rgb="FFDCE0E5"/>
      </bottom>
      <diagonal/>
    </border>
    <border diagonalUp="false" diagonalDown="false">
      <left style="thin">
        <color rgb="FF24292E"/>
      </left>
      <right style="thin">
        <color rgb="FF24292E"/>
      </right>
      <top style="thin">
        <color rgb="FF24292E"/>
      </top>
      <bottom style="thin">
        <color rgb="FF24292E"/>
      </bottom>
      <diagonal/>
    </border>
    <border diagonalUp="false" diagonalDown="false">
      <left/>
      <right/>
      <top style="dotted">
        <color rgb="FF81D41A"/>
      </top>
      <bottom/>
      <diagonal/>
    </border>
    <border diagonalUp="false" diagonalDown="false">
      <left style="thin">
        <color rgb="FF334AC0"/>
      </left>
      <right style="thin">
        <color rgb="FF334AC0"/>
      </right>
      <top style="thin">
        <color rgb="FF334AC0"/>
      </top>
      <bottom style="thin">
        <color rgb="FFDCE0E5"/>
      </bottom>
      <diagonal/>
    </border>
    <border diagonalUp="false" diagonalDown="false">
      <left style="thin">
        <color rgb="FF334AC0"/>
      </left>
      <right style="thin">
        <color rgb="FF334AC0"/>
      </right>
      <top style="thin">
        <color rgb="FFDCE0E5"/>
      </top>
      <bottom style="thin">
        <color rgb="FFDCE0E5"/>
      </bottom>
      <diagonal/>
    </border>
    <border diagonalUp="false" diagonalDown="false">
      <left style="thin">
        <color rgb="FF334AC0"/>
      </left>
      <right style="thin">
        <color rgb="FF334AC0"/>
      </right>
      <top style="thin">
        <color rgb="FFDCE0E5"/>
      </top>
      <bottom style="thin">
        <color rgb="FF334AC0"/>
      </bottom>
      <diagonal/>
    </border>
    <border diagonalUp="false" diagonalDown="false">
      <left style="thin">
        <color rgb="FFF39568"/>
      </left>
      <right style="thin">
        <color rgb="FFF39568"/>
      </right>
      <top style="thin">
        <color rgb="FFF39568"/>
      </top>
      <bottom style="thin">
        <color rgb="FFDCE0E5"/>
      </bottom>
      <diagonal/>
    </border>
    <border diagonalUp="false" diagonalDown="false">
      <left style="thin">
        <color rgb="FFF39568"/>
      </left>
      <right style="thin">
        <color rgb="FFF39568"/>
      </right>
      <top style="thin">
        <color rgb="FFDCE0E5"/>
      </top>
      <bottom style="thin">
        <color rgb="FFDCE0E5"/>
      </bottom>
      <diagonal/>
    </border>
    <border diagonalUp="false" diagonalDown="false">
      <left style="thin">
        <color rgb="FFF39568"/>
      </left>
      <right style="thin">
        <color rgb="FFF39568"/>
      </right>
      <top style="thin">
        <color rgb="FFDCE0E5"/>
      </top>
      <bottom style="thin">
        <color rgb="FFF39568"/>
      </bottom>
      <diagonal/>
    </border>
    <border diagonalUp="false" diagonalDown="false">
      <left/>
      <right style="thin">
        <color rgb="FFDCE0E5"/>
      </right>
      <top style="thin">
        <color rgb="FFDCE0E5"/>
      </top>
      <bottom/>
      <diagonal/>
    </border>
    <border diagonalUp="false" diagonalDown="false">
      <left style="thin">
        <color rgb="FFDCE0E5"/>
      </left>
      <right style="thin">
        <color rgb="FFDCE0E5"/>
      </right>
      <top style="thin">
        <color rgb="FFDCE0E5"/>
      </top>
      <bottom/>
      <diagonal/>
    </border>
    <border diagonalUp="false" diagonalDown="false">
      <left style="thin">
        <color rgb="FFDCE0E5"/>
      </left>
      <right/>
      <top style="thin">
        <color rgb="FFDCE0E5"/>
      </top>
      <bottom/>
      <diagonal/>
    </border>
    <border diagonalUp="false" diagonalDown="false">
      <left style="thin">
        <color rgb="FF334AC0"/>
      </left>
      <right style="thin">
        <color rgb="FFDCE0E5"/>
      </right>
      <top style="thin">
        <color rgb="FF334AC0"/>
      </top>
      <bottom style="thin">
        <color rgb="FFDCE0E5"/>
      </bottom>
      <diagonal/>
    </border>
    <border diagonalUp="false" diagonalDown="false">
      <left style="thin">
        <color rgb="FFDCE0E5"/>
      </left>
      <right style="thin">
        <color rgb="FFDCE0E5"/>
      </right>
      <top style="thin">
        <color rgb="FF334AC0"/>
      </top>
      <bottom style="thin">
        <color rgb="FFDCE0E5"/>
      </bottom>
      <diagonal/>
    </border>
    <border diagonalUp="false" diagonalDown="false">
      <left style="thin">
        <color rgb="FFDCE0E5"/>
      </left>
      <right style="thin">
        <color rgb="FF334AC0"/>
      </right>
      <top style="thin">
        <color rgb="FF334AC0"/>
      </top>
      <bottom style="thin">
        <color rgb="FFDCE0E5"/>
      </bottom>
      <diagonal/>
    </border>
    <border diagonalUp="false" diagonalDown="false">
      <left style="thin">
        <color rgb="FF334AC0"/>
      </left>
      <right style="thin">
        <color rgb="FFDCE0E5"/>
      </right>
      <top style="thin">
        <color rgb="FFDCE0E5"/>
      </top>
      <bottom style="thin">
        <color rgb="FFDCE0E5"/>
      </bottom>
      <diagonal/>
    </border>
    <border diagonalUp="false" diagonalDown="false">
      <left style="thin">
        <color rgb="FFDCE0E5"/>
      </left>
      <right style="thin">
        <color rgb="FF334AC0"/>
      </right>
      <top style="thin">
        <color rgb="FFDCE0E5"/>
      </top>
      <bottom style="thin">
        <color rgb="FFDCE0E5"/>
      </bottom>
      <diagonal/>
    </border>
    <border diagonalUp="false" diagonalDown="false">
      <left style="thin">
        <color rgb="FF334AC0"/>
      </left>
      <right style="thin">
        <color rgb="FFDCE0E5"/>
      </right>
      <top style="thin">
        <color rgb="FFDCE0E5"/>
      </top>
      <bottom style="thin">
        <color rgb="FF334AC0"/>
      </bottom>
      <diagonal/>
    </border>
    <border diagonalUp="false" diagonalDown="false">
      <left style="thin">
        <color rgb="FFDCE0E5"/>
      </left>
      <right style="thin">
        <color rgb="FFDCE0E5"/>
      </right>
      <top style="thin">
        <color rgb="FFDCE0E5"/>
      </top>
      <bottom style="thin">
        <color rgb="FF334AC0"/>
      </bottom>
      <diagonal/>
    </border>
    <border diagonalUp="false" diagonalDown="false">
      <left style="thin">
        <color rgb="FFDCE0E5"/>
      </left>
      <right style="thin">
        <color rgb="FF334AC0"/>
      </right>
      <top style="thin">
        <color rgb="FFDCE0E5"/>
      </top>
      <bottom style="thin">
        <color rgb="FF334AC0"/>
      </bottom>
      <diagonal/>
    </border>
    <border diagonalUp="false" diagonalDown="false">
      <left style="thin">
        <color rgb="FF0ABF53"/>
      </left>
      <right style="thin">
        <color rgb="FF0ABF53"/>
      </right>
      <top style="thin">
        <color rgb="FF0ABF53"/>
      </top>
      <bottom style="thin">
        <color rgb="FF0ABF53"/>
      </bottom>
      <diagonal/>
    </border>
    <border diagonalUp="false" diagonalDown="false">
      <left/>
      <right/>
      <top style="thin">
        <color rgb="FFDCE0E5"/>
      </top>
      <bottom/>
      <diagonal/>
    </border>
    <border diagonalUp="false" diagonalDown="false">
      <left style="thin">
        <color rgb="FFF39568"/>
      </left>
      <right style="thin">
        <color rgb="FFDCE0E5"/>
      </right>
      <top style="thin">
        <color rgb="FFF39568"/>
      </top>
      <bottom style="thin">
        <color rgb="FFDCE0E5"/>
      </bottom>
      <diagonal/>
    </border>
    <border diagonalUp="false" diagonalDown="false">
      <left style="thin">
        <color rgb="FFDCE0E5"/>
      </left>
      <right style="thin">
        <color rgb="FFDCE0E5"/>
      </right>
      <top style="thin">
        <color rgb="FFF39568"/>
      </top>
      <bottom style="thin">
        <color rgb="FFDCE0E5"/>
      </bottom>
      <diagonal/>
    </border>
    <border diagonalUp="false" diagonalDown="false">
      <left style="thin">
        <color rgb="FFDCE0E5"/>
      </left>
      <right style="thin">
        <color rgb="FFF39568"/>
      </right>
      <top style="thin">
        <color rgb="FFF39568"/>
      </top>
      <bottom style="thin">
        <color rgb="FFDCE0E5"/>
      </bottom>
      <diagonal/>
    </border>
    <border diagonalUp="false" diagonalDown="false">
      <left style="thin">
        <color rgb="FFF39568"/>
      </left>
      <right style="thin">
        <color rgb="FFDCE0E5"/>
      </right>
      <top style="thin">
        <color rgb="FFDCE0E5"/>
      </top>
      <bottom style="thin">
        <color rgb="FFDCE0E5"/>
      </bottom>
      <diagonal/>
    </border>
    <border diagonalUp="false" diagonalDown="false">
      <left style="thin">
        <color rgb="FFDCE0E5"/>
      </left>
      <right style="thin">
        <color rgb="FFF39568"/>
      </right>
      <top style="thin">
        <color rgb="FFDCE0E5"/>
      </top>
      <bottom style="thin">
        <color rgb="FFDCE0E5"/>
      </bottom>
      <diagonal/>
    </border>
    <border diagonalUp="false" diagonalDown="false">
      <left style="thin">
        <color rgb="FFF39568"/>
      </left>
      <right style="thin">
        <color rgb="FFDCE0E5"/>
      </right>
      <top style="thin">
        <color rgb="FFDCE0E5"/>
      </top>
      <bottom style="thin">
        <color rgb="FFF39568"/>
      </bottom>
      <diagonal/>
    </border>
    <border diagonalUp="false" diagonalDown="false">
      <left style="thin">
        <color rgb="FFDCE0E5"/>
      </left>
      <right style="thin">
        <color rgb="FFDCE0E5"/>
      </right>
      <top style="thin">
        <color rgb="FFDCE0E5"/>
      </top>
      <bottom style="thin">
        <color rgb="FFF39568"/>
      </bottom>
      <diagonal/>
    </border>
    <border diagonalUp="false" diagonalDown="false">
      <left style="thin">
        <color rgb="FFDCE0E5"/>
      </left>
      <right style="thin">
        <color rgb="FFF39568"/>
      </right>
      <top style="thin">
        <color rgb="FFDCE0E5"/>
      </top>
      <bottom style="thin">
        <color rgb="FFF39568"/>
      </bottom>
      <diagonal/>
    </border>
    <border diagonalUp="false" diagonalDown="false">
      <left style="thin">
        <color rgb="FFF39568"/>
      </left>
      <right style="thin">
        <color rgb="FFF39568"/>
      </right>
      <top style="thin">
        <color rgb="FFF39568"/>
      </top>
      <bottom style="thin">
        <color rgb="FFF39568"/>
      </bottom>
      <diagonal/>
    </border>
    <border diagonalUp="false" diagonalDown="false">
      <left style="thin">
        <color rgb="FF0ABF53"/>
      </left>
      <right/>
      <top style="thin">
        <color rgb="FF0ABF53"/>
      </top>
      <bottom style="thin">
        <color rgb="FF0ABF53"/>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2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20" applyFont="true" applyBorder="true" applyAlignment="true" applyProtection="true">
      <alignment horizontal="left" vertical="center" textRotation="0" wrapText="false" indent="0" shrinkToFit="false"/>
      <protection locked="true" hidden="false"/>
    </xf>
    <xf numFmtId="164" fontId="5" fillId="2" borderId="2" xfId="20" applyFont="true" applyBorder="true" applyAlignment="true" applyProtection="true">
      <alignment horizontal="general" vertical="center" textRotation="0" wrapText="true" indent="0" shrinkToFit="false"/>
      <protection locked="true" hidden="false"/>
    </xf>
    <xf numFmtId="164" fontId="5" fillId="2" borderId="2" xfId="20" applyFont="true" applyBorder="true" applyAlignment="true" applyProtection="true">
      <alignment horizontal="right" vertical="center" textRotation="0" wrapText="false" indent="0" shrinkToFit="false"/>
      <protection locked="true" hidden="false"/>
    </xf>
    <xf numFmtId="164" fontId="6" fillId="2" borderId="3" xfId="20" applyFont="true" applyBorder="true" applyAlignment="true" applyProtection="true">
      <alignment horizontal="left" vertical="center" textRotation="0" wrapText="false" indent="0" shrinkToFit="false"/>
      <protection locked="true" hidden="false"/>
    </xf>
    <xf numFmtId="164" fontId="7" fillId="2" borderId="4" xfId="20" applyFont="true" applyBorder="true" applyAlignment="true" applyProtection="true">
      <alignment horizontal="general" vertical="top" textRotation="0" wrapText="true" indent="0" shrinkToFit="false"/>
      <protection locked="true" hidden="false"/>
    </xf>
    <xf numFmtId="164" fontId="4" fillId="2" borderId="4" xfId="20" applyFont="true" applyBorder="true" applyAlignment="true" applyProtection="true">
      <alignment horizontal="general" vertical="top" textRotation="0" wrapText="true" indent="0" shrinkToFit="false"/>
      <protection locked="true" hidden="false"/>
    </xf>
    <xf numFmtId="164" fontId="4" fillId="2" borderId="1" xfId="20" applyFont="true" applyBorder="true" applyAlignment="true" applyProtection="true">
      <alignment horizontal="general" vertical="top" textRotation="0" wrapText="true" indent="0" shrinkToFit="false"/>
      <protection locked="true" hidden="false"/>
    </xf>
    <xf numFmtId="164" fontId="8" fillId="2" borderId="5" xfId="20" applyFont="true" applyBorder="true" applyAlignment="true" applyProtection="true">
      <alignment horizontal="general" vertical="top" textRotation="0" wrapText="true" indent="0" shrinkToFit="false"/>
      <protection locked="true" hidden="false"/>
    </xf>
    <xf numFmtId="164" fontId="8" fillId="2" borderId="6" xfId="20" applyFont="true" applyBorder="true" applyAlignment="true" applyProtection="true">
      <alignment horizontal="general" vertical="top" textRotation="0" wrapText="true" indent="0" shrinkToFit="false"/>
      <protection locked="true" hidden="false"/>
    </xf>
    <xf numFmtId="164" fontId="8" fillId="2" borderId="7" xfId="20" applyFont="true" applyBorder="true" applyAlignment="true" applyProtection="true">
      <alignment horizontal="general" vertical="top" textRotation="0" wrapText="true" indent="0" shrinkToFit="false"/>
      <protection locked="true" hidden="false"/>
    </xf>
    <xf numFmtId="164" fontId="8" fillId="2" borderId="0" xfId="20" applyFont="true" applyBorder="true" applyAlignment="true" applyProtection="true">
      <alignment horizontal="general" vertical="top" textRotation="0" wrapText="true" indent="0" shrinkToFit="false"/>
      <protection locked="true" hidden="false"/>
    </xf>
    <xf numFmtId="164" fontId="9" fillId="3" borderId="8" xfId="20" applyFont="true" applyBorder="true" applyAlignment="true" applyProtection="true">
      <alignment horizontal="left" vertical="center" textRotation="0" wrapText="true" indent="0" shrinkToFit="false"/>
      <protection locked="true" hidden="false"/>
    </xf>
    <xf numFmtId="164" fontId="9" fillId="3" borderId="9" xfId="20" applyFont="true" applyBorder="true" applyAlignment="true" applyProtection="true">
      <alignment horizontal="left" vertical="center" textRotation="0" wrapText="true" indent="0" shrinkToFit="false"/>
      <protection locked="true" hidden="false"/>
    </xf>
    <xf numFmtId="164" fontId="9" fillId="3" borderId="10" xfId="20" applyFont="true" applyBorder="true" applyAlignment="true" applyProtection="true">
      <alignment horizontal="left" vertical="center" textRotation="0" wrapText="true" indent="0" shrinkToFit="false"/>
      <protection locked="true" hidden="false"/>
    </xf>
    <xf numFmtId="164" fontId="10" fillId="2" borderId="0" xfId="20" applyFont="true" applyBorder="true" applyAlignment="true" applyProtection="true">
      <alignment horizontal="left" vertical="top" textRotation="0" wrapText="true" indent="0" shrinkToFit="false"/>
      <protection locked="true" hidden="false"/>
    </xf>
    <xf numFmtId="164" fontId="4" fillId="2" borderId="0" xfId="20" applyFont="true" applyBorder="true" applyAlignment="true" applyProtection="true">
      <alignment horizontal="general" vertical="top" textRotation="0" wrapText="true" indent="0" shrinkToFit="false"/>
      <protection locked="true" hidden="false"/>
    </xf>
    <xf numFmtId="164" fontId="11" fillId="2" borderId="5" xfId="20" applyFont="true" applyBorder="true" applyAlignment="true" applyProtection="true">
      <alignment horizontal="general" vertical="top" textRotation="0" wrapText="false" indent="0" shrinkToFit="false"/>
      <protection locked="true" hidden="false"/>
    </xf>
    <xf numFmtId="164" fontId="11" fillId="2" borderId="5" xfId="20" applyFont="true" applyBorder="true" applyAlignment="true" applyProtection="true">
      <alignment horizontal="general" vertical="top" textRotation="0" wrapText="true" indent="0" shrinkToFit="false"/>
      <protection locked="true" hidden="false"/>
    </xf>
    <xf numFmtId="164" fontId="11" fillId="2" borderId="6" xfId="20" applyFont="true" applyBorder="true" applyAlignment="true" applyProtection="true">
      <alignment horizontal="general" vertical="top" textRotation="0" wrapText="true" indent="0" shrinkToFit="false"/>
      <protection locked="true" hidden="false"/>
    </xf>
    <xf numFmtId="164" fontId="11" fillId="2" borderId="7" xfId="20" applyFont="true" applyBorder="true" applyAlignment="true" applyProtection="true">
      <alignment horizontal="general" vertical="top" textRotation="0" wrapText="true" indent="0" shrinkToFit="false"/>
      <protection locked="true" hidden="false"/>
    </xf>
    <xf numFmtId="164" fontId="12" fillId="4" borderId="11" xfId="20" applyFont="true" applyBorder="true" applyAlignment="true" applyProtection="true">
      <alignment horizontal="center" vertical="center" textRotation="0" wrapText="true" indent="0" shrinkToFit="false"/>
      <protection locked="true" hidden="false"/>
    </xf>
    <xf numFmtId="164" fontId="12" fillId="4" borderId="12" xfId="20" applyFont="true" applyBorder="true" applyAlignment="true" applyProtection="true">
      <alignment horizontal="center" vertical="center" textRotation="0" wrapText="true" indent="0" shrinkToFit="false"/>
      <protection locked="true" hidden="false"/>
    </xf>
    <xf numFmtId="164" fontId="12" fillId="4" borderId="13" xfId="20" applyFont="true" applyBorder="true" applyAlignment="true" applyProtection="true">
      <alignment horizontal="center" vertical="center" textRotation="0" wrapText="true" indent="0" shrinkToFit="false"/>
      <protection locked="true" hidden="false"/>
    </xf>
    <xf numFmtId="164" fontId="13" fillId="5" borderId="5" xfId="20" applyFont="true" applyBorder="true" applyAlignment="true" applyProtection="true">
      <alignment horizontal="general" vertical="top" textRotation="0" wrapText="true" indent="0" shrinkToFit="false"/>
      <protection locked="true" hidden="false"/>
    </xf>
    <xf numFmtId="164" fontId="11" fillId="5" borderId="6" xfId="20" applyFont="true" applyBorder="true" applyAlignment="true" applyProtection="true">
      <alignment horizontal="general" vertical="top" textRotation="0" wrapText="true" indent="0" shrinkToFit="false"/>
      <protection locked="true" hidden="false"/>
    </xf>
    <xf numFmtId="164" fontId="13" fillId="6" borderId="5" xfId="20" applyFont="true" applyBorder="true" applyAlignment="true" applyProtection="true">
      <alignment horizontal="general" vertical="top" textRotation="0" wrapText="true" indent="0" shrinkToFit="false"/>
      <protection locked="true" hidden="false"/>
    </xf>
    <xf numFmtId="164" fontId="11" fillId="6" borderId="6" xfId="20" applyFont="true" applyBorder="true" applyAlignment="true" applyProtection="true">
      <alignment horizontal="general" vertical="top" textRotation="0" wrapText="true" indent="0" shrinkToFit="false"/>
      <protection locked="true" hidden="false"/>
    </xf>
    <xf numFmtId="164" fontId="13" fillId="7" borderId="5" xfId="20" applyFont="true" applyBorder="true" applyAlignment="true" applyProtection="true">
      <alignment horizontal="left" vertical="top" textRotation="0" wrapText="true" indent="0" shrinkToFit="false"/>
      <protection locked="true" hidden="false"/>
    </xf>
    <xf numFmtId="164" fontId="11" fillId="7" borderId="6" xfId="20" applyFont="true" applyBorder="true" applyAlignment="true" applyProtection="true">
      <alignment horizontal="general" vertical="top" textRotation="0" wrapText="true" indent="0" shrinkToFit="false"/>
      <protection locked="true" hidden="false"/>
    </xf>
    <xf numFmtId="164" fontId="13" fillId="8" borderId="5" xfId="20" applyFont="true" applyBorder="true" applyAlignment="true" applyProtection="true">
      <alignment horizontal="general" vertical="top" textRotation="0" wrapText="true" indent="0" shrinkToFit="false"/>
      <protection locked="true" hidden="false"/>
    </xf>
    <xf numFmtId="164" fontId="11" fillId="8" borderId="6" xfId="20" applyFont="true" applyBorder="true" applyAlignment="true" applyProtection="true">
      <alignment horizontal="general" vertical="top" textRotation="0" wrapText="true" indent="0" shrinkToFit="false"/>
      <protection locked="true" hidden="false"/>
    </xf>
    <xf numFmtId="164" fontId="9" fillId="3" borderId="8" xfId="20" applyFont="true" applyBorder="true" applyAlignment="true" applyProtection="true">
      <alignment horizontal="general" vertical="center" textRotation="0" wrapText="true" indent="0" shrinkToFit="false"/>
      <protection locked="true" hidden="false"/>
    </xf>
    <xf numFmtId="164" fontId="9" fillId="3" borderId="9" xfId="20" applyFont="true" applyBorder="true" applyAlignment="true" applyProtection="true">
      <alignment horizontal="general" vertical="center" textRotation="0" wrapText="true" indent="0" shrinkToFit="false"/>
      <protection locked="true" hidden="false"/>
    </xf>
    <xf numFmtId="164" fontId="9" fillId="3" borderId="10" xfId="20" applyFont="true" applyBorder="true" applyAlignment="true" applyProtection="true">
      <alignment horizontal="general" vertical="center" textRotation="0" wrapText="true" indent="0" shrinkToFit="false"/>
      <protection locked="true" hidden="false"/>
    </xf>
    <xf numFmtId="164" fontId="14" fillId="2" borderId="14" xfId="20" applyFont="true" applyBorder="true" applyAlignment="true" applyProtection="true">
      <alignment horizontal="left" vertical="top" textRotation="0" wrapText="true" indent="0" shrinkToFit="false"/>
      <protection locked="true" hidden="false"/>
    </xf>
    <xf numFmtId="164" fontId="15" fillId="9" borderId="15" xfId="20" applyFont="true" applyBorder="true" applyAlignment="true" applyProtection="true">
      <alignment horizontal="general" vertical="top" textRotation="0" wrapText="true" indent="0" shrinkToFit="false"/>
      <protection locked="true" hidden="false"/>
    </xf>
    <xf numFmtId="164" fontId="15" fillId="9" borderId="16" xfId="20" applyFont="true" applyBorder="true" applyAlignment="true" applyProtection="true">
      <alignment horizontal="general" vertical="top" textRotation="0" wrapText="true" indent="0" shrinkToFit="false"/>
      <protection locked="true" hidden="false"/>
    </xf>
    <xf numFmtId="164" fontId="5" fillId="2" borderId="4" xfId="20" applyFont="true" applyBorder="true" applyAlignment="true" applyProtection="true">
      <alignment horizontal="general" vertical="center" textRotation="0" wrapText="true" indent="0" shrinkToFit="false"/>
      <protection locked="true" hidden="false"/>
    </xf>
    <xf numFmtId="164" fontId="16" fillId="2" borderId="14" xfId="20" applyFont="true" applyBorder="true" applyAlignment="true" applyProtection="true">
      <alignment horizontal="general" vertical="top" textRotation="0" wrapText="true" indent="0" shrinkToFit="false"/>
      <protection locked="true" hidden="false"/>
    </xf>
    <xf numFmtId="164" fontId="13" fillId="2" borderId="5" xfId="20" applyFont="true" applyBorder="true" applyAlignment="true" applyProtection="true">
      <alignment horizontal="general" vertical="top" textRotation="0" wrapText="true" indent="0" shrinkToFit="false"/>
      <protection locked="true" hidden="false"/>
    </xf>
    <xf numFmtId="165" fontId="17" fillId="10" borderId="17" xfId="20" applyFont="true" applyBorder="true" applyAlignment="true" applyProtection="true">
      <alignment horizontal="right" vertical="top" textRotation="0" wrapText="true" indent="0" shrinkToFit="false"/>
      <protection locked="true" hidden="false"/>
    </xf>
    <xf numFmtId="164" fontId="11" fillId="5" borderId="6" xfId="20" applyFont="true" applyBorder="true" applyAlignment="true" applyProtection="true">
      <alignment horizontal="center" vertical="top" textRotation="0" wrapText="true" indent="0" shrinkToFit="false"/>
      <protection locked="true" hidden="false"/>
    </xf>
    <xf numFmtId="164" fontId="18" fillId="7" borderId="6" xfId="20" applyFont="true" applyBorder="true" applyAlignment="true" applyProtection="true">
      <alignment horizontal="general" vertical="top" textRotation="0" wrapText="true" indent="0" shrinkToFit="false"/>
      <protection locked="true" hidden="false"/>
    </xf>
    <xf numFmtId="164" fontId="18" fillId="7" borderId="7" xfId="20" applyFont="true" applyBorder="true" applyAlignment="true" applyProtection="true">
      <alignment horizontal="general" vertical="top" textRotation="0" wrapText="true" indent="0" shrinkToFit="false"/>
      <protection locked="true" hidden="false"/>
    </xf>
    <xf numFmtId="165" fontId="17" fillId="10" borderId="18" xfId="20" applyFont="true" applyBorder="true" applyAlignment="true" applyProtection="true">
      <alignment horizontal="right" vertical="top" textRotation="0" wrapText="true" indent="0" shrinkToFit="false"/>
      <protection locked="true" hidden="false"/>
    </xf>
    <xf numFmtId="165" fontId="17" fillId="10" borderId="19" xfId="20" applyFont="true" applyBorder="true" applyAlignment="true" applyProtection="true">
      <alignment horizontal="right" vertical="top" textRotation="0" wrapText="true" indent="0" shrinkToFit="false"/>
      <protection locked="true" hidden="false"/>
    </xf>
    <xf numFmtId="166" fontId="19" fillId="6" borderId="20" xfId="20" applyFont="true" applyBorder="true" applyAlignment="true" applyProtection="true">
      <alignment horizontal="right" vertical="top" textRotation="0" wrapText="true" indent="0" shrinkToFit="false"/>
      <protection locked="true" hidden="false"/>
    </xf>
    <xf numFmtId="164" fontId="11" fillId="6" borderId="6" xfId="20" applyFont="true" applyBorder="true" applyAlignment="true" applyProtection="true">
      <alignment horizontal="center" vertical="top" textRotation="0" wrapText="true" indent="0" shrinkToFit="false"/>
      <protection locked="true" hidden="false"/>
    </xf>
    <xf numFmtId="166" fontId="19" fillId="6" borderId="21" xfId="20" applyFont="true" applyBorder="true" applyAlignment="true" applyProtection="true">
      <alignment horizontal="right" vertical="top" textRotation="0" wrapText="true" indent="0" shrinkToFit="false"/>
      <protection locked="true" hidden="false"/>
    </xf>
    <xf numFmtId="166" fontId="19" fillId="6" borderId="22" xfId="20" applyFont="true" applyBorder="true" applyAlignment="true" applyProtection="true">
      <alignment horizontal="right" vertical="top" textRotation="0" wrapText="true" indent="0" shrinkToFit="false"/>
      <protection locked="true" hidden="false"/>
    </xf>
    <xf numFmtId="164" fontId="13" fillId="2" borderId="23" xfId="20" applyFont="true" applyBorder="true" applyAlignment="true" applyProtection="true">
      <alignment horizontal="general" vertical="top" textRotation="0" wrapText="true" indent="0" shrinkToFit="false"/>
      <protection locked="true" hidden="false"/>
    </xf>
    <xf numFmtId="167" fontId="19" fillId="10" borderId="19" xfId="20" applyFont="true" applyBorder="true" applyAlignment="true" applyProtection="true">
      <alignment horizontal="right" vertical="top" textRotation="0" wrapText="true" indent="0" shrinkToFit="false"/>
      <protection locked="true" hidden="false"/>
    </xf>
    <xf numFmtId="164" fontId="11" fillId="2" borderId="24" xfId="20" applyFont="true" applyBorder="true" applyAlignment="true" applyProtection="true">
      <alignment horizontal="general" vertical="top" textRotation="0" wrapText="true" indent="0" shrinkToFit="false"/>
      <protection locked="true" hidden="false"/>
    </xf>
    <xf numFmtId="164" fontId="11" fillId="5" borderId="24" xfId="20" applyFont="true" applyBorder="true" applyAlignment="true" applyProtection="true">
      <alignment horizontal="center" vertical="top" textRotation="0" wrapText="true" indent="0" shrinkToFit="false"/>
      <protection locked="true" hidden="false"/>
    </xf>
    <xf numFmtId="164" fontId="18" fillId="7" borderId="24" xfId="20" applyFont="true" applyBorder="true" applyAlignment="true" applyProtection="true">
      <alignment horizontal="general" vertical="top" textRotation="0" wrapText="true" indent="0" shrinkToFit="false"/>
      <protection locked="true" hidden="false"/>
    </xf>
    <xf numFmtId="164" fontId="18" fillId="7" borderId="25" xfId="20" applyFont="true" applyBorder="true" applyAlignment="true" applyProtection="true">
      <alignment horizontal="general" vertical="top" textRotation="0" wrapText="true" indent="0" shrinkToFit="false"/>
      <protection locked="true" hidden="false"/>
    </xf>
    <xf numFmtId="164" fontId="17" fillId="10" borderId="26" xfId="20" applyFont="true" applyBorder="true" applyAlignment="true" applyProtection="true">
      <alignment horizontal="general" vertical="top" textRotation="0" wrapText="true" indent="0" shrinkToFit="false"/>
      <protection locked="true" hidden="false"/>
    </xf>
    <xf numFmtId="165" fontId="17" fillId="10" borderId="27" xfId="20" applyFont="true" applyBorder="true" applyAlignment="true" applyProtection="true">
      <alignment horizontal="right" vertical="top" textRotation="0" wrapText="true" indent="0" shrinkToFit="false"/>
      <protection locked="true" hidden="false"/>
    </xf>
    <xf numFmtId="166" fontId="17" fillId="10" borderId="28" xfId="20" applyFont="true" applyBorder="true" applyAlignment="true" applyProtection="true">
      <alignment horizontal="right" vertical="top" textRotation="0" wrapText="true" indent="0" shrinkToFit="false"/>
      <protection locked="true" hidden="false"/>
    </xf>
    <xf numFmtId="165" fontId="20" fillId="7" borderId="6" xfId="20" applyFont="true" applyBorder="true" applyAlignment="true" applyProtection="true">
      <alignment horizontal="right" vertical="top" textRotation="0" wrapText="true" indent="0" shrinkToFit="false"/>
      <protection locked="true" hidden="false"/>
    </xf>
    <xf numFmtId="167" fontId="20" fillId="7" borderId="6" xfId="20" applyFont="true" applyBorder="true" applyAlignment="true" applyProtection="true">
      <alignment horizontal="right" vertical="top" textRotation="0" wrapText="true" indent="0" shrinkToFit="false"/>
      <protection locked="true" hidden="false"/>
    </xf>
    <xf numFmtId="164" fontId="17" fillId="10" borderId="26" xfId="20" applyFont="true" applyBorder="true" applyAlignment="true" applyProtection="true">
      <alignment horizontal="right" vertical="top" textRotation="0" wrapText="true" indent="0" shrinkToFit="false"/>
      <protection locked="true" hidden="false"/>
    </xf>
    <xf numFmtId="164" fontId="17" fillId="10" borderId="27" xfId="20" applyFont="true" applyBorder="true" applyAlignment="true" applyProtection="true">
      <alignment horizontal="right" vertical="top" textRotation="0" wrapText="true" indent="0" shrinkToFit="false"/>
      <protection locked="true" hidden="false"/>
    </xf>
    <xf numFmtId="164" fontId="17" fillId="10" borderId="28" xfId="20" applyFont="true" applyBorder="true" applyAlignment="true" applyProtection="true">
      <alignment horizontal="right" vertical="top" textRotation="0" wrapText="true" indent="0" shrinkToFit="false"/>
      <protection locked="true" hidden="false"/>
    </xf>
    <xf numFmtId="164" fontId="17" fillId="10" borderId="29" xfId="20" applyFont="true" applyBorder="true" applyAlignment="true" applyProtection="true">
      <alignment horizontal="general" vertical="top" textRotation="0" wrapText="true" indent="0" shrinkToFit="false"/>
      <protection locked="true" hidden="false"/>
    </xf>
    <xf numFmtId="165" fontId="17" fillId="10" borderId="6" xfId="20" applyFont="true" applyBorder="true" applyAlignment="true" applyProtection="true">
      <alignment horizontal="right" vertical="top" textRotation="0" wrapText="true" indent="0" shrinkToFit="false"/>
      <protection locked="true" hidden="false"/>
    </xf>
    <xf numFmtId="166" fontId="17" fillId="10" borderId="30" xfId="20" applyFont="true" applyBorder="true" applyAlignment="true" applyProtection="true">
      <alignment horizontal="right" vertical="top" textRotation="0" wrapText="true" indent="0" shrinkToFit="false"/>
      <protection locked="true" hidden="false"/>
    </xf>
    <xf numFmtId="164" fontId="17" fillId="10" borderId="29" xfId="20" applyFont="true" applyBorder="true" applyAlignment="true" applyProtection="true">
      <alignment horizontal="right" vertical="top" textRotation="0" wrapText="true" indent="0" shrinkToFit="false"/>
      <protection locked="true" hidden="false"/>
    </xf>
    <xf numFmtId="164" fontId="17" fillId="10" borderId="6" xfId="20" applyFont="true" applyBorder="true" applyAlignment="true" applyProtection="true">
      <alignment horizontal="right" vertical="top" textRotation="0" wrapText="true" indent="0" shrinkToFit="false"/>
      <protection locked="true" hidden="false"/>
    </xf>
    <xf numFmtId="164" fontId="17" fillId="10" borderId="30" xfId="20" applyFont="true" applyBorder="true" applyAlignment="true" applyProtection="true">
      <alignment horizontal="right" vertical="top" textRotation="0" wrapText="true" indent="0" shrinkToFit="false"/>
      <protection locked="true" hidden="false"/>
    </xf>
    <xf numFmtId="164" fontId="17" fillId="10" borderId="31" xfId="20" applyFont="true" applyBorder="true" applyAlignment="true" applyProtection="true">
      <alignment horizontal="general" vertical="top" textRotation="0" wrapText="true" indent="0" shrinkToFit="false"/>
      <protection locked="true" hidden="false"/>
    </xf>
    <xf numFmtId="165" fontId="17" fillId="10" borderId="32" xfId="20" applyFont="true" applyBorder="true" applyAlignment="true" applyProtection="true">
      <alignment horizontal="right" vertical="top" textRotation="0" wrapText="true" indent="0" shrinkToFit="false"/>
      <protection locked="true" hidden="false"/>
    </xf>
    <xf numFmtId="166" fontId="17" fillId="10" borderId="33" xfId="20" applyFont="true" applyBorder="true" applyAlignment="true" applyProtection="true">
      <alignment horizontal="right" vertical="top" textRotation="0" wrapText="true" indent="0" shrinkToFit="false"/>
      <protection locked="true" hidden="false"/>
    </xf>
    <xf numFmtId="164" fontId="17" fillId="10" borderId="31" xfId="20" applyFont="true" applyBorder="true" applyAlignment="true" applyProtection="true">
      <alignment horizontal="right" vertical="top" textRotation="0" wrapText="true" indent="0" shrinkToFit="false"/>
      <protection locked="true" hidden="false"/>
    </xf>
    <xf numFmtId="164" fontId="17" fillId="10" borderId="32" xfId="20" applyFont="true" applyBorder="true" applyAlignment="true" applyProtection="true">
      <alignment horizontal="right" vertical="top" textRotation="0" wrapText="true" indent="0" shrinkToFit="false"/>
      <protection locked="true" hidden="false"/>
    </xf>
    <xf numFmtId="164" fontId="17" fillId="10" borderId="33" xfId="20" applyFont="true" applyBorder="true" applyAlignment="true" applyProtection="true">
      <alignment horizontal="right" vertical="top" textRotation="0" wrapText="true" indent="0" shrinkToFit="false"/>
      <protection locked="true" hidden="false"/>
    </xf>
    <xf numFmtId="165" fontId="11" fillId="2" borderId="6" xfId="20" applyFont="true" applyBorder="true" applyAlignment="true" applyProtection="true">
      <alignment horizontal="general" vertical="top" textRotation="0" wrapText="true" indent="0" shrinkToFit="false"/>
      <protection locked="true" hidden="false"/>
    </xf>
    <xf numFmtId="167" fontId="11" fillId="2" borderId="6" xfId="20" applyFont="true" applyBorder="true" applyAlignment="true" applyProtection="true">
      <alignment horizontal="general" vertical="top" textRotation="0" wrapText="true" indent="0" shrinkToFit="false"/>
      <protection locked="true" hidden="false"/>
    </xf>
    <xf numFmtId="164" fontId="21" fillId="3" borderId="8" xfId="20" applyFont="true" applyBorder="true" applyAlignment="true" applyProtection="true">
      <alignment horizontal="general" vertical="center" textRotation="0" wrapText="true" indent="0" shrinkToFit="false"/>
      <protection locked="true" hidden="false"/>
    </xf>
    <xf numFmtId="164" fontId="21" fillId="3" borderId="9" xfId="20" applyFont="true" applyBorder="true" applyAlignment="true" applyProtection="true">
      <alignment horizontal="general" vertical="center" textRotation="0" wrapText="true" indent="0" shrinkToFit="false"/>
      <protection locked="true" hidden="false"/>
    </xf>
    <xf numFmtId="165" fontId="21" fillId="3" borderId="9" xfId="20" applyFont="true" applyBorder="true" applyAlignment="true" applyProtection="true">
      <alignment horizontal="general" vertical="center" textRotation="0" wrapText="true" indent="0" shrinkToFit="false"/>
      <protection locked="true" hidden="false"/>
    </xf>
    <xf numFmtId="167" fontId="21" fillId="3" borderId="9" xfId="20" applyFont="true" applyBorder="true" applyAlignment="true" applyProtection="true">
      <alignment horizontal="general" vertical="center" textRotation="0" wrapText="true" indent="0" shrinkToFit="false"/>
      <protection locked="true" hidden="false"/>
    </xf>
    <xf numFmtId="164" fontId="21" fillId="3" borderId="10" xfId="20" applyFont="true" applyBorder="true" applyAlignment="true" applyProtection="true">
      <alignment horizontal="general" vertical="center" textRotation="0" wrapText="true" indent="0" shrinkToFit="false"/>
      <protection locked="true" hidden="false"/>
    </xf>
    <xf numFmtId="164" fontId="9" fillId="3" borderId="34" xfId="20" applyFont="true" applyBorder="true" applyAlignment="true" applyProtection="true">
      <alignment horizontal="left" vertical="center" textRotation="0" wrapText="true" indent="0" shrinkToFit="false"/>
      <protection locked="true" hidden="false"/>
    </xf>
    <xf numFmtId="164" fontId="18" fillId="7" borderId="14" xfId="20" applyFont="true" applyBorder="true" applyAlignment="true" applyProtection="true">
      <alignment horizontal="general" vertical="top" textRotation="0" wrapText="true" indent="0" shrinkToFit="false"/>
      <protection locked="true" hidden="false"/>
    </xf>
    <xf numFmtId="164" fontId="18" fillId="7" borderId="35" xfId="20" applyFont="true" applyBorder="true" applyAlignment="true" applyProtection="true">
      <alignment horizontal="general" vertical="top" textRotation="0" wrapText="true" indent="0" shrinkToFit="false"/>
      <protection locked="true" hidden="false"/>
    </xf>
    <xf numFmtId="165" fontId="17" fillId="6" borderId="36" xfId="20" applyFont="true" applyBorder="true" applyAlignment="true" applyProtection="true">
      <alignment horizontal="right" vertical="top" textRotation="0" wrapText="true" indent="0" shrinkToFit="false"/>
      <protection locked="true" hidden="false"/>
    </xf>
    <xf numFmtId="166" fontId="17" fillId="6" borderId="37" xfId="20" applyFont="true" applyBorder="true" applyAlignment="true" applyProtection="true">
      <alignment horizontal="right" vertical="top" textRotation="0" wrapText="true" indent="0" shrinkToFit="false"/>
      <protection locked="true" hidden="false"/>
    </xf>
    <xf numFmtId="167" fontId="17" fillId="6" borderId="38" xfId="20" applyFont="true" applyBorder="true" applyAlignment="true" applyProtection="true">
      <alignment horizontal="right" vertical="top" textRotation="0" wrapText="true" indent="0" shrinkToFit="false"/>
      <protection locked="true" hidden="false"/>
    </xf>
    <xf numFmtId="164" fontId="20" fillId="7" borderId="6" xfId="20" applyFont="true" applyBorder="true" applyAlignment="true" applyProtection="true">
      <alignment horizontal="right" vertical="top" textRotation="0" wrapText="true" indent="0" shrinkToFit="false"/>
      <protection locked="true" hidden="false"/>
    </xf>
    <xf numFmtId="164" fontId="17" fillId="10" borderId="17" xfId="20" applyFont="true" applyBorder="true" applyAlignment="true" applyProtection="true">
      <alignment horizontal="general" vertical="top" textRotation="0" wrapText="true" indent="0" shrinkToFit="false"/>
      <protection locked="true" hidden="false"/>
    </xf>
    <xf numFmtId="165" fontId="17" fillId="6" borderId="39" xfId="20" applyFont="true" applyBorder="true" applyAlignment="true" applyProtection="true">
      <alignment horizontal="right" vertical="top" textRotation="0" wrapText="true" indent="0" shrinkToFit="false"/>
      <protection locked="true" hidden="false"/>
    </xf>
    <xf numFmtId="166" fontId="17" fillId="6" borderId="6" xfId="20" applyFont="true" applyBorder="true" applyAlignment="true" applyProtection="true">
      <alignment horizontal="right" vertical="top" textRotation="0" wrapText="true" indent="0" shrinkToFit="false"/>
      <protection locked="true" hidden="false"/>
    </xf>
    <xf numFmtId="167" fontId="17" fillId="6" borderId="40" xfId="20" applyFont="true" applyBorder="true" applyAlignment="true" applyProtection="true">
      <alignment horizontal="right" vertical="top" textRotation="0" wrapText="true" indent="0" shrinkToFit="false"/>
      <protection locked="true" hidden="false"/>
    </xf>
    <xf numFmtId="164" fontId="17" fillId="10" borderId="18" xfId="20" applyFont="true" applyBorder="true" applyAlignment="true" applyProtection="true">
      <alignment horizontal="general" vertical="top" textRotation="0" wrapText="true" indent="0" shrinkToFit="false"/>
      <protection locked="true" hidden="false"/>
    </xf>
    <xf numFmtId="165" fontId="17" fillId="6" borderId="41" xfId="20" applyFont="true" applyBorder="true" applyAlignment="true" applyProtection="true">
      <alignment horizontal="right" vertical="top" textRotation="0" wrapText="true" indent="0" shrinkToFit="false"/>
      <protection locked="true" hidden="false"/>
    </xf>
    <xf numFmtId="166" fontId="17" fillId="6" borderId="42" xfId="20" applyFont="true" applyBorder="true" applyAlignment="true" applyProtection="true">
      <alignment horizontal="right" vertical="top" textRotation="0" wrapText="true" indent="0" shrinkToFit="false"/>
      <protection locked="true" hidden="false"/>
    </xf>
    <xf numFmtId="167" fontId="17" fillId="6" borderId="43" xfId="20" applyFont="true" applyBorder="true" applyAlignment="true" applyProtection="true">
      <alignment horizontal="right" vertical="top" textRotation="0" wrapText="true" indent="0" shrinkToFit="false"/>
      <protection locked="true" hidden="false"/>
    </xf>
    <xf numFmtId="164" fontId="17" fillId="10" borderId="19" xfId="20" applyFont="true" applyBorder="true" applyAlignment="true" applyProtection="true">
      <alignment horizontal="general" vertical="top" textRotation="0" wrapText="true" indent="0" shrinkToFit="false"/>
      <protection locked="true" hidden="false"/>
    </xf>
    <xf numFmtId="164" fontId="5" fillId="2" borderId="1" xfId="20" applyFont="true" applyBorder="true" applyAlignment="true" applyProtection="true">
      <alignment horizontal="general" vertical="center" textRotation="0" wrapText="true" indent="0" shrinkToFit="false"/>
      <protection locked="true" hidden="false"/>
    </xf>
    <xf numFmtId="164" fontId="6" fillId="2" borderId="3" xfId="20" applyFont="true" applyBorder="true" applyAlignment="true" applyProtection="true">
      <alignment horizontal="right" vertical="center" textRotation="0" wrapText="false" indent="0" shrinkToFit="false"/>
      <protection locked="true" hidden="false"/>
    </xf>
    <xf numFmtId="164" fontId="9" fillId="2" borderId="9" xfId="20" applyFont="true" applyBorder="true" applyAlignment="true" applyProtection="true">
      <alignment horizontal="left" vertical="center" textRotation="0" wrapText="true" indent="0" shrinkToFit="false"/>
      <protection locked="true" hidden="false"/>
    </xf>
    <xf numFmtId="164" fontId="12" fillId="4" borderId="10" xfId="20" applyFont="true" applyBorder="true" applyAlignment="true" applyProtection="true">
      <alignment horizontal="left" vertical="center" textRotation="0" wrapText="false" indent="0" shrinkToFit="false"/>
      <protection locked="true" hidden="false"/>
    </xf>
    <xf numFmtId="164" fontId="4" fillId="0" borderId="0" xfId="20" applyFont="false" applyBorder="false" applyAlignment="true" applyProtection="true">
      <alignment horizontal="general" vertical="bottom" textRotation="0" wrapText="false" indent="0" shrinkToFit="false"/>
      <protection locked="true" hidden="false"/>
    </xf>
    <xf numFmtId="164" fontId="13" fillId="7" borderId="7" xfId="20" applyFont="true" applyBorder="true" applyAlignment="true" applyProtection="true">
      <alignment horizontal="general" vertical="center" textRotation="0" wrapText="false" indent="0" shrinkToFit="false"/>
      <protection locked="true" hidden="false"/>
    </xf>
    <xf numFmtId="164" fontId="8" fillId="7" borderId="35" xfId="20" applyFont="true" applyBorder="true" applyAlignment="true" applyProtection="true">
      <alignment horizontal="general" vertical="center" textRotation="0" wrapText="false" indent="0" shrinkToFit="false"/>
      <protection locked="true" hidden="false"/>
    </xf>
    <xf numFmtId="167" fontId="22" fillId="10" borderId="6" xfId="20" applyFont="true" applyBorder="true" applyAlignment="true" applyProtection="true">
      <alignment horizontal="right" vertical="center" textRotation="0" wrapText="true" indent="0" shrinkToFit="false"/>
      <protection locked="true" hidden="false"/>
    </xf>
    <xf numFmtId="164" fontId="23" fillId="7" borderId="6" xfId="20" applyFont="true" applyBorder="true" applyAlignment="true" applyProtection="true">
      <alignment horizontal="general" vertical="center" textRotation="0" wrapText="false" indent="0" shrinkToFit="false"/>
      <protection locked="true" hidden="false"/>
    </xf>
    <xf numFmtId="164" fontId="8" fillId="7" borderId="6" xfId="20" applyFont="true" applyBorder="true" applyAlignment="true" applyProtection="true">
      <alignment horizontal="general" vertical="center" textRotation="0" wrapText="false" indent="0" shrinkToFit="false"/>
      <protection locked="true" hidden="false"/>
    </xf>
    <xf numFmtId="165" fontId="22" fillId="10" borderId="6" xfId="20" applyFont="true" applyBorder="true" applyAlignment="true" applyProtection="true">
      <alignment horizontal="right" vertical="center" textRotation="0" wrapText="true" indent="0" shrinkToFit="false"/>
      <protection locked="true" hidden="false"/>
    </xf>
    <xf numFmtId="164" fontId="8" fillId="7" borderId="6" xfId="20" applyFont="true" applyBorder="true" applyAlignment="true" applyProtection="true">
      <alignment horizontal="general" vertical="top" textRotation="0" wrapText="true" indent="0" shrinkToFit="false"/>
      <protection locked="true" hidden="false"/>
    </xf>
    <xf numFmtId="164" fontId="24" fillId="6" borderId="44" xfId="20" applyFont="true" applyBorder="true" applyAlignment="true" applyProtection="true">
      <alignment horizontal="right" vertical="center" textRotation="0" wrapText="true" indent="0" shrinkToFit="false"/>
      <protection locked="true" hidden="false"/>
    </xf>
    <xf numFmtId="164" fontId="20" fillId="7" borderId="6" xfId="20" applyFont="true" applyBorder="true" applyAlignment="true" applyProtection="true">
      <alignment horizontal="general" vertical="top" textRotation="0" wrapText="true" indent="0" shrinkToFit="false"/>
      <protection locked="true" hidden="false"/>
    </xf>
    <xf numFmtId="165" fontId="20" fillId="7" borderId="6" xfId="20" applyFont="true" applyBorder="true" applyAlignment="true" applyProtection="true">
      <alignment horizontal="general" vertical="top" textRotation="0" wrapText="true" indent="0" shrinkToFit="false"/>
      <protection locked="true" hidden="false"/>
    </xf>
    <xf numFmtId="167" fontId="20" fillId="7" borderId="6" xfId="20" applyFont="true" applyBorder="true" applyAlignment="true" applyProtection="true">
      <alignment horizontal="general" vertical="top" textRotation="0" wrapText="true" indent="0" shrinkToFit="false"/>
      <protection locked="true" hidden="false"/>
    </xf>
    <xf numFmtId="164" fontId="9" fillId="3" borderId="45" xfId="20" applyFont="true" applyBorder="true" applyAlignment="true" applyProtection="true">
      <alignment horizontal="left" vertical="center" textRotation="0" wrapText="true" indent="0" shrinkToFit="false"/>
      <protection locked="true" hidden="false"/>
    </xf>
    <xf numFmtId="164" fontId="4" fillId="2" borderId="16" xfId="20" applyFont="true" applyBorder="true" applyAlignment="true" applyProtection="true">
      <alignment horizontal="general" vertical="top" textRotation="0" wrapText="true" indent="0" shrinkToFit="false"/>
      <protection locked="true" hidden="false"/>
    </xf>
    <xf numFmtId="164" fontId="13" fillId="10" borderId="6" xfId="20" applyFont="true" applyBorder="true" applyAlignment="true" applyProtection="true">
      <alignment horizontal="center" vertical="center" textRotation="0" wrapText="true" indent="0" shrinkToFit="false"/>
      <protection locked="true" hidden="false"/>
    </xf>
    <xf numFmtId="164" fontId="18" fillId="7" borderId="6" xfId="20" applyFont="true" applyBorder="true" applyAlignment="true" applyProtection="true">
      <alignment horizontal="right" vertical="top" textRotation="0" wrapText="true" indent="0" shrinkToFit="false"/>
      <protection locked="true" hidden="false"/>
    </xf>
    <xf numFmtId="168" fontId="18" fillId="7" borderId="6" xfId="20" applyFont="true" applyBorder="true" applyAlignment="true" applyProtection="true">
      <alignment horizontal="right" vertical="top" textRotation="0" wrapText="true" indent="0" shrinkToFit="false"/>
      <protection locked="true" hidden="false"/>
    </xf>
    <xf numFmtId="169" fontId="18" fillId="7" borderId="6" xfId="20" applyFont="true" applyBorder="true" applyAlignment="true" applyProtection="true">
      <alignment horizontal="right" vertical="top" textRotation="0" wrapText="true" indent="0" shrinkToFit="false"/>
      <protection locked="true" hidden="false"/>
    </xf>
    <xf numFmtId="164" fontId="11" fillId="2" borderId="23" xfId="20" applyFont="true" applyBorder="true" applyAlignment="true" applyProtection="true">
      <alignment horizontal="general" vertical="top" textRotation="0" wrapText="true" indent="0" shrinkToFit="false"/>
      <protection locked="true" hidden="false"/>
    </xf>
    <xf numFmtId="164" fontId="11" fillId="2" borderId="24" xfId="20" applyFont="true" applyBorder="true" applyAlignment="true" applyProtection="true">
      <alignment horizontal="center" vertical="top" textRotation="0" wrapText="true" indent="0" shrinkToFit="false"/>
      <protection locked="true" hidden="false"/>
    </xf>
    <xf numFmtId="164" fontId="11" fillId="2" borderId="24" xfId="20" applyFont="true" applyBorder="true" applyAlignment="true" applyProtection="true">
      <alignment horizontal="right" vertical="top" textRotation="0" wrapText="true" indent="0" shrinkToFit="false"/>
      <protection locked="true" hidden="false"/>
    </xf>
    <xf numFmtId="164" fontId="11" fillId="2" borderId="25" xfId="20" applyFont="true" applyBorder="true" applyAlignment="true" applyProtection="true">
      <alignment horizontal="general"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xfId="20"/>
  </cellStyles>
  <dxfs count="22">
    <dxf>
      <fill>
        <patternFill patternType="solid">
          <fgColor rgb="FF2D374B"/>
          <bgColor rgb="FF000000"/>
        </patternFill>
      </fill>
    </dxf>
    <dxf>
      <fill>
        <patternFill patternType="solid">
          <fgColor rgb="FFFFFFFF"/>
          <bgColor rgb="FF000000"/>
        </patternFill>
      </fill>
    </dxf>
    <dxf>
      <fill>
        <patternFill patternType="solid">
          <fgColor rgb="FFF8FAFC"/>
          <bgColor rgb="FF000000"/>
        </patternFill>
      </fill>
    </dxf>
    <dxf>
      <fill>
        <patternFill patternType="solid">
          <fgColor rgb="FFFFF1EA"/>
          <bgColor rgb="FF000000"/>
        </patternFill>
      </fill>
    </dxf>
    <dxf>
      <fill>
        <patternFill patternType="solid">
          <fgColor rgb="FF111827"/>
          <bgColor rgb="FF000000"/>
        </patternFill>
      </fill>
    </dxf>
    <dxf>
      <fill>
        <patternFill patternType="solid">
          <fgColor rgb="FF334155"/>
          <bgColor rgb="FF000000"/>
        </patternFill>
      </fill>
    </dxf>
    <dxf>
      <fill>
        <patternFill patternType="solid">
          <fgColor rgb="FFEEF2FF"/>
          <bgColor rgb="FF000000"/>
        </patternFill>
      </fill>
    </dxf>
    <dxf>
      <fill>
        <patternFill patternType="solid">
          <fgColor rgb="FFF5F7FA"/>
          <bgColor rgb="FF000000"/>
        </patternFill>
      </fill>
    </dxf>
    <dxf>
      <fill>
        <patternFill patternType="solid">
          <fgColor rgb="FF51596C"/>
          <bgColor rgb="FF000000"/>
        </patternFill>
      </fill>
    </dxf>
    <dxf>
      <fill>
        <patternFill patternType="solid">
          <fgColor rgb="FF475569"/>
          <bgColor rgb="FF000000"/>
        </patternFill>
      </fill>
    </dxf>
    <dxf>
      <font>
        <color rgb="FFB91C1C"/>
      </font>
      <fill>
        <patternFill>
          <bgColor rgb="FFFEE2E2"/>
        </patternFill>
      </fill>
    </dxf>
    <dxf>
      <font>
        <color rgb="FF166534"/>
      </font>
      <fill>
        <patternFill>
          <bgColor rgb="FFDCFCE7"/>
        </patternFill>
      </fill>
    </dxf>
    <dxf>
      <font>
        <b val="1"/>
        <color rgb="FF692340"/>
      </font>
      <fill>
        <patternFill>
          <bgColor rgb="FFF7EAF0"/>
        </patternFill>
      </fill>
    </dxf>
    <dxf>
      <font>
        <b val="1"/>
        <color rgb="FF077C76"/>
      </font>
      <fill>
        <patternFill>
          <bgColor rgb="FFE7F8EE"/>
        </patternFill>
      </fill>
    </dxf>
    <dxf>
      <font>
        <b val="1"/>
        <color rgb="FF692340"/>
      </font>
      <fill>
        <patternFill>
          <bgColor rgb="FFF7EAF0"/>
        </patternFill>
      </fill>
    </dxf>
    <dxf>
      <font>
        <b val="1"/>
        <color rgb="FF077C76"/>
      </font>
      <fill>
        <patternFill>
          <bgColor rgb="FFE7F8EE"/>
        </patternFill>
      </fill>
    </dxf>
    <dxf>
      <fill>
        <patternFill patternType="solid">
          <fgColor rgb="FFDCFCE7"/>
          <bgColor rgb="FF000000"/>
        </patternFill>
      </fill>
    </dxf>
    <dxf>
      <fill>
        <patternFill patternType="solid">
          <fgColor rgb="FF166534"/>
          <bgColor rgb="FF000000"/>
        </patternFill>
      </fill>
    </dxf>
    <dxf>
      <font>
        <b val="1"/>
        <color rgb="FFB91C1C"/>
      </font>
      <fill>
        <patternFill>
          <bgColor rgb="FFFEE2E2"/>
        </patternFill>
      </fill>
    </dxf>
    <dxf>
      <font>
        <b val="1"/>
        <color rgb="FF166534"/>
      </font>
      <fill>
        <patternFill>
          <bgColor rgb="FFDCFCE7"/>
        </patternFill>
      </fill>
    </dxf>
    <dxf>
      <font>
        <b val="1"/>
        <color rgb="FF077C76"/>
      </font>
      <fill>
        <patternFill>
          <bgColor rgb="FFE7F8EE"/>
        </patternFill>
      </fill>
    </dxf>
    <dxf>
      <font>
        <b val="1"/>
        <color rgb="FF692340"/>
      </font>
      <fill>
        <patternFill>
          <bgColor rgb="FFFFF1EA"/>
        </patternFill>
      </fill>
    </dxf>
  </dxfs>
  <colors>
    <indexedColors>
      <rgbColor rgb="FF000000"/>
      <rgbColor rgb="FFFFFFFF"/>
      <rgbColor rgb="FFFF0000"/>
      <rgbColor rgb="FF00FF00"/>
      <rgbColor rgb="FF0000FF"/>
      <rgbColor rgb="FFFFFF00"/>
      <rgbColor rgb="FFFF00FF"/>
      <rgbColor rgb="FF00FFFF"/>
      <rgbColor rgb="FF800000"/>
      <rgbColor rgb="FF07853A"/>
      <rgbColor rgb="FF000080"/>
      <rgbColor rgb="FF808000"/>
      <rgbColor rgb="FF800080"/>
      <rgbColor rgb="FF077C76"/>
      <rgbColor rgb="FFCCCCCC"/>
      <rgbColor rgb="FF475569"/>
      <rgbColor rgb="FF9999FF"/>
      <rgbColor rgb="FF993366"/>
      <rgbColor rgb="FFFFF1EA"/>
      <rgbColor rgb="FFDCFCE7"/>
      <rgbColor rgb="FF692340"/>
      <rgbColor rgb="FFF39568"/>
      <rgbColor rgb="FF0066CC"/>
      <rgbColor rgb="FFD9D9D9"/>
      <rgbColor rgb="FF000080"/>
      <rgbColor rgb="FFFF00FF"/>
      <rgbColor rgb="FFFFFF00"/>
      <rgbColor rgb="FF00FFFF"/>
      <rgbColor rgb="FF800080"/>
      <rgbColor rgb="FF800000"/>
      <rgbColor rgb="FF166534"/>
      <rgbColor rgb="FF0000FF"/>
      <rgbColor rgb="FF00CCFF"/>
      <rgbColor rgb="FFE7F8EE"/>
      <rgbColor rgb="FFDCE0E5"/>
      <rgbColor rgb="FFF5F7FA"/>
      <rgbColor rgb="FFEEF2FF"/>
      <rgbColor rgb="FFF7EAF0"/>
      <rgbColor rgb="FFF8FAFC"/>
      <rgbColor rgb="FFFEE2E2"/>
      <rgbColor rgb="FF3366FF"/>
      <rgbColor rgb="FF33CCCC"/>
      <rgbColor rgb="FF81D41A"/>
      <rgbColor rgb="FFFFCC00"/>
      <rgbColor rgb="FFFF9900"/>
      <rgbColor rgb="FFFF6600"/>
      <rgbColor rgb="FF51596C"/>
      <rgbColor rgb="FF969696"/>
      <rgbColor rgb="FF334155"/>
      <rgbColor rgb="FF0ABF53"/>
      <rgbColor rgb="FF111827"/>
      <rgbColor rgb="FF24292E"/>
      <rgbColor rgb="FFB91C1C"/>
      <rgbColor rgb="FF993366"/>
      <rgbColor rgb="FF334AC0"/>
      <rgbColor rgb="FF2D374B"/>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charts/_rels/chart1.xml.rels><?xml version="1.0" encoding="UTF-8"?>
<Relationships xmlns="http://schemas.openxmlformats.org/package/2006/relationships"><Relationship Id="rId1" Type="http://schemas.microsoft.com/office/2011/relationships/chartStyle" Target="style1.xml"/><Relationship Id="rId2" Type="http://schemas.microsoft.com/office/2011/relationships/chartColorStyle" Target="colors1.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2D374B"/>
                </a:solidFill>
                <a:uFillTx/>
                <a:latin typeface="Calibri"/>
                <a:ea typeface="Calibri"/>
              </a:rPr>
              <a:t>Scénarios - gain ajusté et valeur nette</a:t>
            </a:r>
          </a:p>
        </c:rich>
      </c:tx>
      <c:overlay val="0"/>
      <c:spPr>
        <a:noFill/>
        <a:ln w="0">
          <a:noFill/>
        </a:ln>
      </c:spPr>
    </c:title>
    <c:autoTitleDeleted val="0"/>
    <c:plotArea>
      <c:barChart>
        <c:barDir val="col"/>
        <c:grouping val="clustered"/>
        <c:varyColors val="0"/>
        <c:ser>
          <c:idx val="0"/>
          <c:order val="0"/>
          <c:tx>
            <c:strRef>
              <c:f>"Gain ajusté h"</c:f>
              <c:strCache>
                <c:ptCount val="1"/>
                <c:pt idx="0">
                  <c:v>Gain ajusté h</c:v>
                </c:pt>
              </c:strCache>
            </c:strRef>
          </c:tx>
          <c:spPr>
            <a:solidFill>
              <a:srgbClr val="0ABF53"/>
            </a:solidFill>
            <a:ln w="0">
              <a:noFill/>
            </a:ln>
          </c:spPr>
          <c:invertIfNegative val="0"/>
          <c:dPt>
            <c:idx val="1"/>
            <c:invertIfNegative val="0"/>
            <c:spPr>
              <a:solidFill>
                <a:srgbClr val="0ABF53"/>
              </a:solidFill>
              <a:ln w="0">
                <a:noFill/>
              </a:ln>
            </c:spPr>
          </c:dPt>
          <c:dLbls>
            <c:dLbl>
              <c:idx val="1"/>
              <c:txPr>
                <a:bodyPr wrap="square"/>
                <a:lstStyle/>
                <a:p>
                  <a:pPr>
                    <a:defRPr sz="1000" b="0" u="none" strike="noStrike">
                      <a:solidFill>
                        <a:srgbClr val="2D374B"/>
                      </a:solidFill>
                      <a:uFillTx/>
                      <a:latin typeface="Calibri"/>
                      <a:ea typeface="Calibri"/>
                    </a:defRPr>
                  </a:pPr>
                </a:p>
              </c:txPr>
              <c:dLblPos val="outEnd"/>
              <c:showLegendKey val="0"/>
              <c:showVal val="0"/>
              <c:showCatName val="0"/>
              <c:showSerName val="0"/>
              <c:showPercent val="0"/>
              <c:separator>; </c:separator>
            </c:dLbl>
            <c:txPr>
              <a:bodyPr wrap="square"/>
              <a:lstStyle/>
              <a:p>
                <a:pPr>
                  <a:defRPr sz="1000" b="0" u="none" strike="noStrike">
                    <a:solidFill>
                      <a:srgbClr val="2D374B"/>
                    </a:solidFill>
                    <a:uFillTx/>
                    <a:latin typeface="Calibri"/>
                    <a:ea typeface="Calibri"/>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Synthese!$A$19:$A$21</c:f>
              <c:strCache>
                <c:ptCount val="3"/>
                <c:pt idx="0">
                  <c:v>Prudent</c:v>
                </c:pt>
                <c:pt idx="1">
                  <c:v>Central</c:v>
                </c:pt>
                <c:pt idx="2">
                  <c:v>Ambitieux</c:v>
                </c:pt>
              </c:strCache>
            </c:strRef>
          </c:cat>
          <c:val>
            <c:numRef>
              <c:f>Synthese!$B$19:$B$21</c:f>
              <c:numCache>
                <c:formatCode>0.00</c:formatCode>
                <c:ptCount val="3"/>
                <c:pt idx="0">
                  <c:v>10.8136875</c:v>
                </c:pt>
                <c:pt idx="1">
                  <c:v>20.691125</c:v>
                </c:pt>
                <c:pt idx="2">
                  <c:v>31.5984375</c:v>
                </c:pt>
              </c:numCache>
            </c:numRef>
          </c:val>
        </c:ser>
        <c:ser>
          <c:idx val="1"/>
          <c:order val="1"/>
          <c:tx>
            <c:strRef>
              <c:f>"Valeur nette EUR"</c:f>
              <c:strCache>
                <c:ptCount val="1"/>
                <c:pt idx="0">
                  <c:v>Valeur nette EUR</c:v>
                </c:pt>
              </c:strCache>
            </c:strRef>
          </c:tx>
          <c:spPr>
            <a:solidFill>
              <a:srgbClr val="692340"/>
            </a:solidFill>
            <a:ln w="0">
              <a:noFill/>
            </a:ln>
          </c:spPr>
          <c:invertIfNegative val="0"/>
          <c:dLbls>
            <c:txPr>
              <a:bodyPr wrap="square"/>
              <a:lstStyle/>
              <a:p>
                <a:pPr>
                  <a:defRPr sz="1000" b="0" u="none" strike="noStrike">
                    <a:solidFill>
                      <a:srgbClr val="2D374B"/>
                    </a:solidFill>
                    <a:uFillTx/>
                    <a:latin typeface="Calibri"/>
                    <a:ea typeface="Calibri"/>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Synthese!$A$19:$A$21</c:f>
              <c:strCache>
                <c:ptCount val="3"/>
                <c:pt idx="0">
                  <c:v>Prudent</c:v>
                </c:pt>
                <c:pt idx="1">
                  <c:v>Central</c:v>
                </c:pt>
                <c:pt idx="2">
                  <c:v>Ambitieux</c:v>
                </c:pt>
              </c:strCache>
            </c:strRef>
          </c:cat>
          <c:val>
            <c:numRef>
              <c:f>Synthese!$C$19:$C$21</c:f>
              <c:numCache>
                <c:formatCode>#,##0" €"</c:formatCode>
                <c:ptCount val="3"/>
                <c:pt idx="0">
                  <c:v>-234.4335</c:v>
                </c:pt>
                <c:pt idx="1">
                  <c:v>418.703</c:v>
                </c:pt>
                <c:pt idx="2">
                  <c:v>879.5125</c:v>
                </c:pt>
              </c:numCache>
            </c:numRef>
          </c:val>
        </c:ser>
        <c:gapWidth val="150"/>
        <c:overlap val="0"/>
        <c:axId val="78699908"/>
        <c:axId val="17099823"/>
      </c:barChart>
      <c:catAx>
        <c:axId val="78699908"/>
        <c:scaling>
          <c:orientation val="minMax"/>
        </c:scaling>
        <c:delete val="0"/>
        <c:axPos val="b"/>
        <c:majorGridlines>
          <c:spPr>
            <a:ln w="9360">
              <a:solidFill>
                <a:srgbClr val="CCCCCC"/>
              </a:solidFill>
              <a:prstDash val="dash"/>
              <a:round/>
            </a:ln>
          </c:spPr>
        </c:majorGridlines>
        <c:numFmt formatCode="General" sourceLinked="0"/>
        <c:majorTickMark val="none"/>
        <c:minorTickMark val="none"/>
        <c:tickLblPos val="nextTo"/>
        <c:spPr>
          <a:ln w="9360">
            <a:solidFill>
              <a:srgbClr val="DCE0E5"/>
            </a:solidFill>
            <a:round/>
          </a:ln>
        </c:spPr>
        <c:txPr>
          <a:bodyPr/>
          <a:lstStyle/>
          <a:p>
            <a:pPr>
              <a:defRPr sz="675" b="0" u="none" strike="noStrike">
                <a:solidFill>
                  <a:srgbClr val="2D374B"/>
                </a:solidFill>
                <a:uFillTx/>
                <a:latin typeface="Calibri"/>
                <a:ea typeface="Calibri"/>
              </a:defRPr>
            </a:pPr>
          </a:p>
        </c:txPr>
        <c:crossAx val="17099823"/>
        <c:crosses val="autoZero"/>
        <c:auto val="1"/>
        <c:lblAlgn val="ctr"/>
        <c:lblOffset val="100"/>
        <c:noMultiLvlLbl val="0"/>
      </c:catAx>
      <c:valAx>
        <c:axId val="17099823"/>
        <c:scaling>
          <c:orientation val="minMax"/>
        </c:scaling>
        <c:delete val="0"/>
        <c:axPos val="l"/>
        <c:majorGridlines>
          <c:spPr>
            <a:ln w="9360">
              <a:solidFill>
                <a:srgbClr val="DCE0E5"/>
              </a:solidFill>
              <a:round/>
            </a:ln>
          </c:spPr>
        </c:majorGridlines>
        <c:numFmt formatCode="0.00" sourceLinked="0"/>
        <c:majorTickMark val="none"/>
        <c:minorTickMark val="none"/>
        <c:tickLblPos val="nextTo"/>
        <c:spPr>
          <a:ln w="9360">
            <a:solidFill>
              <a:srgbClr val="DCE0E5"/>
            </a:solidFill>
            <a:round/>
          </a:ln>
        </c:spPr>
        <c:txPr>
          <a:bodyPr/>
          <a:lstStyle/>
          <a:p>
            <a:pPr>
              <a:defRPr sz="1000" b="0" u="none" strike="noStrike">
                <a:solidFill>
                  <a:srgbClr val="2D374B"/>
                </a:solidFill>
                <a:uFillTx/>
                <a:latin typeface="Calibri"/>
                <a:ea typeface="Calibri"/>
              </a:defRPr>
            </a:pPr>
          </a:p>
        </c:txPr>
        <c:crossAx val="78699908"/>
        <c:crosses val="autoZero"/>
        <c:crossBetween val="between"/>
      </c:valAx>
      <c:spPr>
        <a:solidFill>
          <a:srgbClr val="FFFFFF"/>
        </a:solidFill>
        <a:ln w="0">
          <a:noFill/>
        </a:ln>
      </c:spPr>
    </c:plotArea>
    <c:legend>
      <c:legendPos val="b"/>
      <c:overlay val="0"/>
      <c:spPr>
        <a:noFill/>
        <a:ln w="0">
          <a:noFill/>
        </a:ln>
      </c:spPr>
      <c:txPr>
        <a:bodyPr/>
        <a:lstStyle/>
        <a:p>
          <a:pPr>
            <a:defRPr sz="750" b="0" u="none" strike="noStrike">
              <a:solidFill>
                <a:srgbClr val="2D374B"/>
              </a:solidFill>
              <a:uFillTx/>
              <a:latin typeface="Calibri"/>
              <a:ea typeface="Calibri"/>
            </a:defRPr>
          </a:pPr>
        </a:p>
      </c:txPr>
    </c:legend>
    <c:plotVisOnly val="1"/>
    <c:dispBlanksAs val="zero"/>
  </c:chart>
  <c:spPr>
    <a:solidFill>
      <a:srgbClr val="FFFFFF"/>
    </a:solidFill>
    <a:ln w="9360">
      <a:solidFill>
        <a:srgbClr val="D9D9D9"/>
      </a:solidFill>
      <a:round/>
    </a:ln>
  </c:spPr>
</c:chartSpace>
</file>

<file path=xl/charts/colors1.xml><?xml version="1.0" encoding="utf-8"?>
<cs:colorStyle xmlns:cs="http://schemas.microsoft.com/office/drawing/2012/chartStyle" xmlns:a="http://schemas.openxmlformats.org/drawingml/2006/main" meth="cycle" id="10">
  <a:schemeClr val="accent1"/>
</cs:colorStyle>
</file>

<file path=xl/charts/style1.xml><?xml version="1.0" encoding="utf-8"?>
<cs:chartStyle xmlns:cs="http://schemas.microsoft.com/office/drawing/2012/chartStyle" xmlns:a="http://schemas.openxmlformats.org/drawingml/2006/main" id="419">
  <cs:axisTitle>
    <cs:lnRef idx="0"/>
    <cs:lineWidthScale>1</cs:lineWidthScale>
    <cs:fillRef idx="0"/>
    <cs:effectRef idx="0"/>
    <cs:fontRef idx="minor"/>
    <a:defRPr sz="1800" b="0"/>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9</xdr:row>
      <xdr:rowOff>0</xdr:rowOff>
    </xdr:from>
    <xdr:to>
      <xdr:col>7</xdr:col>
      <xdr:colOff>1111320</xdr:colOff>
      <xdr:row>17</xdr:row>
      <xdr:rowOff>181440</xdr:rowOff>
    </xdr:to>
    <xdr:graphicFrame>
      <xdr:nvGraphicFramePr>
        <xdr:cNvPr id="1" name="Chart"/>
        <xdr:cNvGraphicFramePr/>
      </xdr:nvGraphicFramePr>
      <xdr:xfrm>
        <a:off x="8035200" y="3225960"/>
        <a:ext cx="5340600" cy="28609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ChecksTable" displayName="ChecksTable" ref="A4:E11" headerRowCount="1" totalsRowCount="0" totalsRowShown="0">
  <tableColumns count="5">
    <tableColumn id="1" name="Contrôle"/>
    <tableColumn id="2" name="Résultat"/>
    <tableColumn id="3" name="Détail"/>
    <tableColumn id="4" name="Action si alerte"/>
    <tableColumn id="5" name="Pourquoi"/>
  </tableColumns>
</table>
</file>

<file path=xl/tables/table2.xml><?xml version="1.0" encoding="utf-8"?>
<table xmlns="http://schemas.openxmlformats.org/spreadsheetml/2006/main" id="2" name="HypothesesTable" displayName="HypothesesTable" ref="A4:F19" headerRowCount="1" totalsRowCount="0" totalsRowShown="0">
  <tableColumns count="6">
    <tableColumn id="1" name="Paramètre"/>
    <tableColumn id="2" name="Valeur"/>
    <tableColumn id="3" name="Unité"/>
    <tableColumn id="4" name="Type"/>
    <tableColumn id="5" name="Commentaire"/>
    <tableColumn id="6" name="Exemple / aide à la saisie"/>
  </tableColumns>
</table>
</file>

<file path=xl/tables/table3.xml><?xml version="1.0" encoding="utf-8"?>
<table xmlns="http://schemas.openxmlformats.org/spreadsheetml/2006/main" id="3" name="ScenariosTable" displayName="ScenariosTable" ref="A4:I7" headerRowCount="1" totalsRowCount="0" totalsRowShown="0">
  <tableColumns count="9">
    <tableColumn id="1" name="Scénario"/>
    <tableColumn id="2" name="Multiplicateur gain brut"/>
    <tableColumn id="3" name="Réalisation gains"/>
    <tableColumn id="4" name="Rework"/>
    <tableColumn id="5" name="Coût variable"/>
    <tableColumn id="6" name="Gain ajusté h"/>
    <tableColumn id="7" name="Valeur nette EUR"/>
    <tableColumn id="8" name="Décision indicative"/>
    <tableColumn id="9" name="Interprétation"/>
  </tableColumns>
</table>
</file>

<file path=xl/tables/table4.xml><?xml version="1.0" encoding="utf-8"?>
<table xmlns="http://schemas.openxmlformats.org/spreadsheetml/2006/main" id="4" name="WorkflowsTable" displayName="WorkflowsTable" ref="A4:J12" headerRowCount="1" totalsRowCount="0" totalsRowShown="0">
  <tableColumns count="10">
    <tableColumn id="1" name="Workflow"/>
    <tableColumn id="2" name="Volume / mois"/>
    <tableColumn id="3" name="Baseline h / unité"/>
    <tableColumn id="4" name="Gain brut estimé"/>
    <tableColumn id="5" name="Gain brut h"/>
    <tableColumn id="6" name="Gain ajusté h"/>
    <tableColumn id="7" name="Valeur EUR"/>
    <tableColumn id="8" name="Commentaire"/>
    <tableColumn id="9" name="Mesure recommandée"/>
    <tableColumn id="10" name="Confiance"/>
  </tableColumns>
</table>
</file>

<file path=xl/theme/theme1.xml><?xml version="1.0" encoding="utf-8"?>
<a:theme xmlns:a="http://schemas.openxmlformats.org/drawingml/2006/main" xmlns:r="http://schemas.openxmlformats.org/officeDocument/2006/relationships" name="Notilis Tech">
  <a:themeElements>
    <a:clrScheme name="Notilis Tech">
      <a:dk1>
        <a:srgbClr val="2D374B"/>
      </a:dk1>
      <a:lt1>
        <a:srgbClr val="FFFFFF"/>
      </a:lt1>
      <a:dk2>
        <a:srgbClr val="0E2841"/>
      </a:dk2>
      <a:lt2>
        <a:srgbClr val="F5F7FA"/>
      </a:lt2>
      <a:accent1>
        <a:srgbClr val="0ABF53"/>
      </a:accent1>
      <a:accent2>
        <a:srgbClr val="077C76"/>
      </a:accent2>
      <a:accent3>
        <a:srgbClr val="334AC0"/>
      </a:accent3>
      <a:accent4>
        <a:srgbClr val="F39568"/>
      </a:accent4>
      <a:accent5>
        <a:srgbClr val="692340"/>
      </a:accent5>
      <a:accent6>
        <a:srgbClr val="0F8F4D"/>
      </a:accent6>
      <a:hlink>
        <a:srgbClr val="07853A"/>
      </a:hlink>
      <a:folHlink>
        <a:srgbClr val="0F8F4D"/>
      </a:folHlink>
    </a:clrScheme>
    <a:fontScheme name="Office">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solidFill>
          <a:schemeClr val="dk1"/>
        </a:solidFill>
        <a:solidFill>
          <a:schemeClr val="accent1"/>
        </a:solidFill>
      </a:fillStyleLst>
      <a:lnStyleLst>
        <a:ln w="12700">
          <a:prstDash val="solid"/>
        </a:ln>
        <a:ln w="19050">
          <a:prstDash val="solid"/>
        </a:ln>
        <a:ln w="25400">
          <a:prstDash val="solid"/>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table" Target="../tables/table2.xml"/>
</Relationships>
</file>

<file path=xl/worksheets/_rels/sheet3.xml.rels><?xml version="1.0" encoding="UTF-8"?>
<Relationships xmlns="http://schemas.openxmlformats.org/package/2006/relationships"><Relationship Id="rId1" Type="http://schemas.openxmlformats.org/officeDocument/2006/relationships/table" Target="../tables/table4.xml"/>
</Relationships>
</file>

<file path=xl/worksheets/_rels/sheet4.xml.rels><?xml version="1.0" encoding="UTF-8"?>
<Relationships xmlns="http://schemas.openxmlformats.org/package/2006/relationships"><Relationship Id="rId1" Type="http://schemas.openxmlformats.org/officeDocument/2006/relationships/table" Target="../tables/table3.xml"/>
</Relationships>
</file>

<file path=xl/worksheets/_rels/sheet5.xml.rels><?xml version="1.0" encoding="UTF-8"?>
<Relationships xmlns="http://schemas.openxmlformats.org/package/2006/relationships"><Relationship Id="rId1" Type="http://schemas.openxmlformats.org/officeDocument/2006/relationships/drawing" Target="../drawings/drawing1.xml"/>
</Relationships>
</file>

<file path=xl/worksheets/_rels/sheet6.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0"/>
  <sheetViews>
    <sheetView showFormulas="false" showGridLines="false" showRowColHeaders="true" showZeros="true" rightToLeft="false" tabSelected="true" showOutlineSymbols="true" defaultGridColor="true" view="normal" topLeftCell="A16" colorId="64" zoomScale="100" zoomScaleNormal="100" zoomScalePageLayoutView="100" workbookViewId="0">
      <selection pane="topLeft" activeCell="B22" activeCellId="0" sqref="B22"/>
    </sheetView>
  </sheetViews>
  <sheetFormatPr defaultColWidth="8.6796875" defaultRowHeight="15" customHeight="false" zeroHeight="false" outlineLevelRow="0" outlineLevelCol="0"/>
  <cols>
    <col collapsed="false" customWidth="true" hidden="false" outlineLevel="0" max="2" min="1" style="1" width="34"/>
    <col collapsed="false" customWidth="true" hidden="false" outlineLevel="0" max="3" min="3" style="1" width="58"/>
    <col collapsed="false" customWidth="true" hidden="false" outlineLevel="0" max="4" min="4" style="1" width="48"/>
    <col collapsed="false" customWidth="true" hidden="false" outlineLevel="0" max="8" min="5" style="1" width="18"/>
  </cols>
  <sheetData>
    <row r="1" customFormat="false" ht="48" hidden="false" customHeight="true" outlineLevel="0" collapsed="false">
      <c r="A1" s="2" t="s">
        <v>0</v>
      </c>
      <c r="B1" s="3"/>
      <c r="C1" s="4" t="s">
        <v>1</v>
      </c>
      <c r="D1" s="5" t="s">
        <v>2</v>
      </c>
      <c r="E1" s="6"/>
      <c r="F1" s="6"/>
      <c r="G1" s="6"/>
      <c r="H1" s="6"/>
      <c r="I1" s="7"/>
      <c r="J1" s="7"/>
      <c r="K1" s="8"/>
    </row>
    <row r="2" customFormat="false" ht="34" hidden="false" customHeight="true" outlineLevel="0" collapsed="false">
      <c r="A2" s="9"/>
      <c r="B2" s="10"/>
      <c r="C2" s="10"/>
      <c r="D2" s="11"/>
      <c r="E2" s="12"/>
      <c r="F2" s="12"/>
      <c r="G2" s="12"/>
      <c r="H2" s="12"/>
      <c r="I2" s="12"/>
      <c r="J2" s="12"/>
      <c r="K2" s="12"/>
    </row>
    <row r="3" customFormat="false" ht="17.9" hidden="false" customHeight="false" outlineLevel="0" collapsed="false">
      <c r="A3" s="13" t="s">
        <v>3</v>
      </c>
      <c r="B3" s="14"/>
      <c r="C3" s="14"/>
      <c r="D3" s="15"/>
      <c r="E3" s="16"/>
      <c r="F3" s="16"/>
      <c r="G3" s="16"/>
      <c r="H3" s="16"/>
      <c r="I3" s="17"/>
      <c r="J3" s="17"/>
      <c r="K3" s="17"/>
    </row>
    <row r="4" customFormat="false" ht="24" hidden="false" customHeight="true" outlineLevel="0" collapsed="false">
      <c r="A4" s="18" t="s">
        <v>4</v>
      </c>
      <c r="B4" s="18"/>
      <c r="C4" s="18"/>
      <c r="D4" s="18"/>
      <c r="E4" s="17"/>
      <c r="F4" s="17"/>
      <c r="G4" s="17"/>
      <c r="H4" s="17"/>
      <c r="I4" s="17"/>
      <c r="J4" s="17"/>
      <c r="K4" s="17"/>
    </row>
    <row r="5" customFormat="false" ht="24" hidden="false" customHeight="true" outlineLevel="0" collapsed="false">
      <c r="A5" s="18" t="s">
        <v>5</v>
      </c>
      <c r="B5" s="18"/>
      <c r="C5" s="18"/>
      <c r="D5" s="18"/>
      <c r="E5" s="17"/>
      <c r="F5" s="17"/>
      <c r="G5" s="17"/>
      <c r="H5" s="17"/>
      <c r="I5" s="17"/>
      <c r="J5" s="17"/>
      <c r="K5" s="17"/>
    </row>
    <row r="6" customFormat="false" ht="24" hidden="false" customHeight="true" outlineLevel="0" collapsed="false">
      <c r="A6" s="18" t="s">
        <v>6</v>
      </c>
      <c r="B6" s="18"/>
      <c r="C6" s="18"/>
      <c r="D6" s="18"/>
      <c r="E6" s="17"/>
      <c r="F6" s="17"/>
      <c r="G6" s="17"/>
      <c r="H6" s="17"/>
      <c r="I6" s="17"/>
      <c r="J6" s="17"/>
      <c r="K6" s="17"/>
    </row>
    <row r="7" customFormat="false" ht="15" hidden="false" customHeight="false" outlineLevel="0" collapsed="false">
      <c r="A7" s="19"/>
      <c r="B7" s="20"/>
      <c r="C7" s="20"/>
      <c r="D7" s="21"/>
      <c r="E7" s="17"/>
      <c r="F7" s="17"/>
      <c r="G7" s="17"/>
      <c r="H7" s="17"/>
      <c r="I7" s="17"/>
      <c r="J7" s="17"/>
      <c r="K7" s="17"/>
    </row>
    <row r="8" customFormat="false" ht="17.9" hidden="false" customHeight="false" outlineLevel="0" collapsed="false">
      <c r="A8" s="13" t="s">
        <v>7</v>
      </c>
      <c r="B8" s="14"/>
      <c r="C8" s="14"/>
      <c r="D8" s="15"/>
      <c r="E8" s="16"/>
      <c r="F8" s="16"/>
      <c r="G8" s="16"/>
      <c r="H8" s="16"/>
      <c r="I8" s="17"/>
      <c r="J8" s="17"/>
      <c r="K8" s="17"/>
    </row>
    <row r="9" customFormat="false" ht="15" hidden="false" customHeight="false" outlineLevel="0" collapsed="false">
      <c r="A9" s="22" t="s">
        <v>8</v>
      </c>
      <c r="B9" s="23" t="s">
        <v>9</v>
      </c>
      <c r="C9" s="23" t="s">
        <v>10</v>
      </c>
      <c r="D9" s="24" t="s">
        <v>11</v>
      </c>
      <c r="E9" s="17"/>
      <c r="F9" s="17"/>
      <c r="G9" s="17"/>
      <c r="H9" s="17"/>
      <c r="I9" s="17"/>
      <c r="J9" s="17"/>
      <c r="K9" s="17"/>
    </row>
    <row r="10" customFormat="false" ht="15" hidden="false" customHeight="false" outlineLevel="0" collapsed="false">
      <c r="A10" s="19" t="s">
        <v>12</v>
      </c>
      <c r="B10" s="20" t="s">
        <v>13</v>
      </c>
      <c r="C10" s="20" t="s">
        <v>14</v>
      </c>
      <c r="D10" s="20" t="s">
        <v>15</v>
      </c>
      <c r="E10" s="17"/>
      <c r="F10" s="17"/>
      <c r="G10" s="17"/>
      <c r="H10" s="17"/>
      <c r="I10" s="17"/>
      <c r="J10" s="17"/>
      <c r="K10" s="17"/>
    </row>
    <row r="11" customFormat="false" ht="15" hidden="false" customHeight="false" outlineLevel="0" collapsed="false">
      <c r="A11" s="19" t="s">
        <v>16</v>
      </c>
      <c r="B11" s="20" t="s">
        <v>17</v>
      </c>
      <c r="C11" s="20" t="s">
        <v>18</v>
      </c>
      <c r="D11" s="20" t="s">
        <v>19</v>
      </c>
      <c r="E11" s="17"/>
      <c r="F11" s="17"/>
      <c r="G11" s="17"/>
      <c r="H11" s="17"/>
      <c r="I11" s="17"/>
      <c r="J11" s="17"/>
      <c r="K11" s="17"/>
    </row>
    <row r="12" customFormat="false" ht="15" hidden="false" customHeight="false" outlineLevel="0" collapsed="false">
      <c r="A12" s="19" t="s">
        <v>20</v>
      </c>
      <c r="B12" s="20" t="s">
        <v>21</v>
      </c>
      <c r="C12" s="20" t="s">
        <v>22</v>
      </c>
      <c r="D12" s="20" t="s">
        <v>23</v>
      </c>
      <c r="E12" s="17"/>
      <c r="F12" s="17"/>
      <c r="G12" s="17"/>
      <c r="H12" s="17"/>
      <c r="I12" s="17"/>
      <c r="J12" s="17"/>
      <c r="K12" s="17"/>
    </row>
    <row r="13" customFormat="false" ht="28.35" hidden="false" customHeight="false" outlineLevel="0" collapsed="false">
      <c r="A13" s="19" t="s">
        <v>24</v>
      </c>
      <c r="B13" s="20" t="s">
        <v>25</v>
      </c>
      <c r="C13" s="20" t="s">
        <v>26</v>
      </c>
      <c r="D13" s="20" t="s">
        <v>27</v>
      </c>
      <c r="E13" s="17"/>
      <c r="F13" s="17"/>
      <c r="G13" s="17"/>
      <c r="H13" s="17"/>
      <c r="I13" s="17"/>
      <c r="J13" s="17"/>
      <c r="K13" s="17"/>
    </row>
    <row r="14" customFormat="false" ht="28.35" hidden="false" customHeight="false" outlineLevel="0" collapsed="false">
      <c r="A14" s="19" t="s">
        <v>28</v>
      </c>
      <c r="B14" s="20" t="s">
        <v>29</v>
      </c>
      <c r="C14" s="20" t="s">
        <v>30</v>
      </c>
      <c r="D14" s="20" t="s">
        <v>31</v>
      </c>
      <c r="E14" s="17"/>
      <c r="F14" s="17"/>
      <c r="G14" s="17"/>
      <c r="H14" s="17"/>
      <c r="I14" s="17"/>
      <c r="J14" s="17"/>
      <c r="K14" s="17"/>
    </row>
    <row r="15" customFormat="false" ht="15" hidden="false" customHeight="false" outlineLevel="0" collapsed="false">
      <c r="A15" s="19"/>
      <c r="B15" s="20"/>
      <c r="C15" s="20"/>
      <c r="D15" s="21"/>
      <c r="E15" s="17"/>
      <c r="F15" s="17"/>
      <c r="G15" s="17"/>
      <c r="H15" s="17"/>
      <c r="I15" s="17"/>
      <c r="J15" s="17"/>
      <c r="K15" s="17"/>
    </row>
    <row r="16" customFormat="false" ht="17.9" hidden="false" customHeight="false" outlineLevel="0" collapsed="false">
      <c r="A16" s="13" t="s">
        <v>32</v>
      </c>
      <c r="B16" s="14"/>
      <c r="C16" s="14"/>
      <c r="D16" s="15"/>
      <c r="E16" s="16"/>
      <c r="F16" s="16"/>
      <c r="G16" s="16"/>
      <c r="H16" s="16"/>
      <c r="I16" s="17"/>
      <c r="J16" s="17"/>
      <c r="K16" s="17"/>
    </row>
    <row r="17" customFormat="false" ht="15" hidden="false" customHeight="true" outlineLevel="0" collapsed="false">
      <c r="A17" s="22" t="s">
        <v>33</v>
      </c>
      <c r="B17" s="23" t="s">
        <v>34</v>
      </c>
      <c r="C17" s="24" t="s">
        <v>35</v>
      </c>
      <c r="D17" s="24"/>
      <c r="E17" s="17"/>
      <c r="F17" s="17"/>
      <c r="G17" s="17"/>
      <c r="H17" s="17"/>
      <c r="I17" s="17"/>
      <c r="J17" s="17"/>
      <c r="K17" s="17"/>
    </row>
    <row r="18" customFormat="false" ht="15" hidden="false" customHeight="true" outlineLevel="0" collapsed="false">
      <c r="A18" s="25" t="s">
        <v>36</v>
      </c>
      <c r="B18" s="26" t="s">
        <v>37</v>
      </c>
      <c r="C18" s="26" t="s">
        <v>38</v>
      </c>
      <c r="D18" s="26"/>
      <c r="E18" s="17"/>
      <c r="F18" s="17"/>
      <c r="G18" s="17"/>
      <c r="H18" s="17"/>
      <c r="I18" s="17"/>
      <c r="J18" s="17"/>
      <c r="K18" s="17"/>
    </row>
    <row r="19" customFormat="false" ht="28.35" hidden="false" customHeight="true" outlineLevel="0" collapsed="false">
      <c r="A19" s="27" t="s">
        <v>39</v>
      </c>
      <c r="B19" s="28" t="s">
        <v>40</v>
      </c>
      <c r="C19" s="28" t="s">
        <v>41</v>
      </c>
      <c r="D19" s="28"/>
      <c r="E19" s="17"/>
      <c r="F19" s="17"/>
      <c r="G19" s="17"/>
      <c r="H19" s="17"/>
      <c r="I19" s="17"/>
      <c r="J19" s="17"/>
      <c r="K19" s="17"/>
    </row>
    <row r="20" customFormat="false" ht="28.35" hidden="false" customHeight="true" outlineLevel="0" collapsed="false">
      <c r="A20" s="29" t="s">
        <v>42</v>
      </c>
      <c r="B20" s="30" t="s">
        <v>43</v>
      </c>
      <c r="C20" s="30" t="s">
        <v>44</v>
      </c>
      <c r="D20" s="30"/>
      <c r="E20" s="17"/>
      <c r="F20" s="17"/>
      <c r="G20" s="17"/>
      <c r="H20" s="17"/>
      <c r="I20" s="17"/>
      <c r="J20" s="17"/>
      <c r="K20" s="17"/>
    </row>
    <row r="21" customFormat="false" ht="15" hidden="false" customHeight="true" outlineLevel="0" collapsed="false">
      <c r="A21" s="31" t="s">
        <v>45</v>
      </c>
      <c r="B21" s="32" t="s">
        <v>46</v>
      </c>
      <c r="C21" s="32" t="s">
        <v>47</v>
      </c>
      <c r="D21" s="32"/>
      <c r="E21" s="17"/>
      <c r="F21" s="17"/>
      <c r="G21" s="17"/>
      <c r="H21" s="17"/>
      <c r="I21" s="17"/>
      <c r="J21" s="17"/>
      <c r="K21" s="17"/>
    </row>
    <row r="22" customFormat="false" ht="15" hidden="false" customHeight="false" outlineLevel="0" collapsed="false">
      <c r="A22" s="19"/>
      <c r="B22" s="20"/>
      <c r="C22" s="20"/>
      <c r="D22" s="21"/>
      <c r="E22" s="17"/>
      <c r="F22" s="17"/>
      <c r="G22" s="17"/>
      <c r="H22" s="17"/>
      <c r="I22" s="17"/>
      <c r="J22" s="17"/>
      <c r="K22" s="17"/>
    </row>
    <row r="23" customFormat="false" ht="17.9" hidden="false" customHeight="false" outlineLevel="0" collapsed="false">
      <c r="A23" s="13" t="s">
        <v>48</v>
      </c>
      <c r="B23" s="14"/>
      <c r="C23" s="14"/>
      <c r="D23" s="15"/>
      <c r="E23" s="16"/>
      <c r="F23" s="16"/>
      <c r="G23" s="16"/>
      <c r="H23" s="16"/>
      <c r="I23" s="17"/>
      <c r="J23" s="17"/>
      <c r="K23" s="17"/>
    </row>
    <row r="24" customFormat="false" ht="15" hidden="false" customHeight="true" outlineLevel="0" collapsed="false">
      <c r="A24" s="22" t="s">
        <v>49</v>
      </c>
      <c r="B24" s="24" t="s">
        <v>50</v>
      </c>
      <c r="C24" s="24"/>
      <c r="D24" s="24"/>
      <c r="E24" s="17"/>
      <c r="F24" s="17"/>
      <c r="G24" s="17"/>
      <c r="H24" s="17"/>
      <c r="I24" s="17"/>
      <c r="J24" s="17"/>
      <c r="K24" s="17"/>
    </row>
    <row r="25" customFormat="false" ht="28.35" hidden="false" customHeight="true" outlineLevel="0" collapsed="false">
      <c r="A25" s="19" t="s">
        <v>51</v>
      </c>
      <c r="B25" s="20" t="s">
        <v>52</v>
      </c>
      <c r="C25" s="20"/>
      <c r="D25" s="20"/>
      <c r="E25" s="17"/>
      <c r="F25" s="17"/>
      <c r="G25" s="17"/>
      <c r="H25" s="17"/>
      <c r="I25" s="17"/>
      <c r="J25" s="17"/>
      <c r="K25" s="17"/>
    </row>
    <row r="26" customFormat="false" ht="15" hidden="false" customHeight="true" outlineLevel="0" collapsed="false">
      <c r="A26" s="19" t="s">
        <v>53</v>
      </c>
      <c r="B26" s="20" t="s">
        <v>54</v>
      </c>
      <c r="C26" s="20"/>
      <c r="D26" s="20"/>
      <c r="E26" s="17"/>
      <c r="F26" s="17"/>
      <c r="G26" s="17"/>
      <c r="H26" s="17"/>
      <c r="I26" s="17"/>
      <c r="J26" s="17"/>
      <c r="K26" s="17"/>
    </row>
    <row r="27" customFormat="false" ht="15" hidden="false" customHeight="true" outlineLevel="0" collapsed="false">
      <c r="A27" s="19" t="s">
        <v>55</v>
      </c>
      <c r="B27" s="20" t="s">
        <v>56</v>
      </c>
      <c r="C27" s="20"/>
      <c r="D27" s="20"/>
      <c r="E27" s="17"/>
      <c r="F27" s="17"/>
      <c r="G27" s="17"/>
      <c r="H27" s="17"/>
      <c r="I27" s="17"/>
      <c r="J27" s="17"/>
      <c r="K27" s="17"/>
    </row>
    <row r="28" customFormat="false" ht="28.35" hidden="false" customHeight="true" outlineLevel="0" collapsed="false">
      <c r="A28" s="19" t="s">
        <v>57</v>
      </c>
      <c r="B28" s="20" t="s">
        <v>58</v>
      </c>
      <c r="C28" s="20"/>
      <c r="D28" s="20"/>
      <c r="E28" s="17"/>
      <c r="F28" s="17"/>
      <c r="G28" s="17"/>
      <c r="H28" s="17"/>
      <c r="I28" s="17"/>
      <c r="J28" s="17"/>
      <c r="K28" s="17"/>
    </row>
    <row r="29" customFormat="false" ht="15" hidden="false" customHeight="false" outlineLevel="0" collapsed="false">
      <c r="A29" s="33"/>
      <c r="B29" s="34"/>
      <c r="C29" s="34"/>
      <c r="D29" s="35"/>
      <c r="E29" s="17"/>
      <c r="F29" s="17"/>
      <c r="G29" s="17"/>
      <c r="H29" s="17"/>
      <c r="I29" s="17"/>
      <c r="J29" s="17"/>
      <c r="K29" s="17"/>
    </row>
    <row r="30" customFormat="false" ht="15" hidden="false" customHeight="true" outlineLevel="0" collapsed="false">
      <c r="A30" s="36" t="s">
        <v>59</v>
      </c>
      <c r="B30" s="36"/>
      <c r="C30" s="36"/>
      <c r="D30" s="36"/>
      <c r="E30" s="36"/>
      <c r="F30" s="36"/>
      <c r="G30" s="36"/>
      <c r="H30" s="36"/>
      <c r="I30" s="17"/>
      <c r="J30" s="17"/>
      <c r="K30" s="17"/>
    </row>
    <row r="31" customFormat="false" ht="61.15" hidden="false" customHeight="true" outlineLevel="0" collapsed="false">
      <c r="A31" s="37" t="s">
        <v>60</v>
      </c>
      <c r="B31" s="37"/>
      <c r="C31" s="37"/>
      <c r="D31" s="37"/>
      <c r="E31" s="17"/>
      <c r="F31" s="17"/>
      <c r="G31" s="17"/>
      <c r="H31" s="17"/>
      <c r="I31" s="17"/>
      <c r="J31" s="17"/>
      <c r="K31" s="17"/>
    </row>
    <row r="32" customFormat="false" ht="58" hidden="false" customHeight="true" outlineLevel="0" collapsed="false">
      <c r="A32" s="38" t="s">
        <v>61</v>
      </c>
      <c r="B32" s="38"/>
      <c r="C32" s="38"/>
      <c r="D32" s="38"/>
      <c r="E32" s="17"/>
      <c r="F32" s="17"/>
      <c r="G32" s="17"/>
      <c r="H32" s="17"/>
      <c r="I32" s="17"/>
      <c r="J32" s="17"/>
      <c r="K32" s="17"/>
    </row>
    <row r="33" customFormat="false" ht="58" hidden="false" customHeight="true" outlineLevel="0" collapsed="false">
      <c r="A33" s="17"/>
      <c r="B33" s="17"/>
      <c r="C33" s="17"/>
      <c r="D33" s="17"/>
      <c r="E33" s="17"/>
      <c r="F33" s="17"/>
      <c r="G33" s="17"/>
      <c r="H33" s="17"/>
      <c r="I33" s="17"/>
      <c r="J33" s="17"/>
      <c r="K33" s="17"/>
    </row>
    <row r="34" customFormat="false" ht="15" hidden="false" customHeight="false" outlineLevel="0" collapsed="false">
      <c r="A34" s="17"/>
      <c r="B34" s="17"/>
      <c r="C34" s="17"/>
      <c r="D34" s="17"/>
      <c r="E34" s="17"/>
      <c r="F34" s="17"/>
      <c r="G34" s="17"/>
      <c r="H34" s="17"/>
      <c r="I34" s="17"/>
      <c r="J34" s="17"/>
      <c r="K34" s="17"/>
    </row>
    <row r="35" customFormat="false" ht="15" hidden="false" customHeight="false" outlineLevel="0" collapsed="false">
      <c r="A35" s="17"/>
      <c r="B35" s="17"/>
      <c r="C35" s="17"/>
      <c r="D35" s="17"/>
      <c r="E35" s="17"/>
      <c r="F35" s="17"/>
      <c r="G35" s="17"/>
      <c r="H35" s="17"/>
      <c r="I35" s="17"/>
      <c r="J35" s="17"/>
      <c r="K35" s="17"/>
    </row>
    <row r="36" customFormat="false" ht="15" hidden="false" customHeight="false" outlineLevel="0" collapsed="false">
      <c r="A36" s="17"/>
      <c r="B36" s="17"/>
      <c r="C36" s="17"/>
      <c r="D36" s="17"/>
      <c r="E36" s="17"/>
      <c r="F36" s="17"/>
      <c r="G36" s="17"/>
      <c r="H36" s="17"/>
      <c r="I36" s="17"/>
      <c r="J36" s="17"/>
      <c r="K36" s="17"/>
    </row>
    <row r="37" customFormat="false" ht="15" hidden="false" customHeight="false" outlineLevel="0" collapsed="false">
      <c r="A37" s="17"/>
      <c r="B37" s="17"/>
      <c r="C37" s="17"/>
      <c r="D37" s="17"/>
      <c r="E37" s="17"/>
      <c r="F37" s="17"/>
      <c r="G37" s="17"/>
      <c r="H37" s="17"/>
      <c r="I37" s="17"/>
      <c r="J37" s="17"/>
      <c r="K37" s="17"/>
    </row>
    <row r="38" customFormat="false" ht="15" hidden="false" customHeight="false" outlineLevel="0" collapsed="false">
      <c r="A38" s="17"/>
      <c r="B38" s="17"/>
      <c r="C38" s="17"/>
      <c r="D38" s="17"/>
      <c r="E38" s="17"/>
      <c r="F38" s="17"/>
      <c r="G38" s="17"/>
      <c r="H38" s="17"/>
      <c r="I38" s="17"/>
      <c r="J38" s="17"/>
      <c r="K38" s="17"/>
    </row>
    <row r="39" customFormat="false" ht="15" hidden="false" customHeight="false" outlineLevel="0" collapsed="false">
      <c r="A39" s="17"/>
      <c r="B39" s="17"/>
      <c r="C39" s="17"/>
      <c r="D39" s="17"/>
      <c r="E39" s="17"/>
      <c r="F39" s="17"/>
      <c r="G39" s="17"/>
      <c r="H39" s="17"/>
      <c r="I39" s="17"/>
      <c r="J39" s="17"/>
      <c r="K39" s="17"/>
    </row>
    <row r="40" customFormat="false" ht="15" hidden="false" customHeight="false" outlineLevel="0" collapsed="false">
      <c r="A40" s="17"/>
      <c r="B40" s="17"/>
      <c r="C40" s="17"/>
      <c r="D40" s="17"/>
      <c r="E40" s="17"/>
      <c r="F40" s="17"/>
      <c r="G40" s="17"/>
      <c r="H40" s="17"/>
      <c r="I40" s="17"/>
      <c r="J40" s="17"/>
      <c r="K40" s="17"/>
    </row>
  </sheetData>
  <mergeCells count="16">
    <mergeCell ref="A4:D4"/>
    <mergeCell ref="A5:D5"/>
    <mergeCell ref="A6:D6"/>
    <mergeCell ref="C17:D17"/>
    <mergeCell ref="C18:D18"/>
    <mergeCell ref="C19:D19"/>
    <mergeCell ref="C20:D20"/>
    <mergeCell ref="C21:D21"/>
    <mergeCell ref="B24:D24"/>
    <mergeCell ref="B25:D25"/>
    <mergeCell ref="B26:D26"/>
    <mergeCell ref="B27:D27"/>
    <mergeCell ref="B28:D28"/>
    <mergeCell ref="A30:H30"/>
    <mergeCell ref="A31:D31"/>
    <mergeCell ref="A32:D3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0"/>
  <sheetViews>
    <sheetView showFormulas="false" showGridLines="false" showRowColHeaders="true" showZeros="true" rightToLeft="false" tabSelected="false" showOutlineSymbols="true" defaultGridColor="true" view="normal" topLeftCell="A7" colorId="64" zoomScale="100" zoomScaleNormal="100" zoomScalePageLayoutView="100" workbookViewId="0">
      <selection pane="topLeft" activeCell="B20" activeCellId="0" sqref="B20"/>
    </sheetView>
  </sheetViews>
  <sheetFormatPr defaultColWidth="8.6796875" defaultRowHeight="15" customHeight="false" zeroHeight="false" outlineLevelRow="0" outlineLevelCol="0"/>
  <cols>
    <col collapsed="false" customWidth="true" hidden="false" outlineLevel="0" max="1" min="1" style="1" width="30"/>
    <col collapsed="false" customWidth="true" hidden="false" outlineLevel="0" max="3" min="2" style="1" width="18"/>
    <col collapsed="false" customWidth="true" hidden="false" outlineLevel="0" max="4" min="4" style="1" width="20"/>
    <col collapsed="false" customWidth="true" hidden="false" outlineLevel="0" max="5" min="5" style="1" width="42"/>
    <col collapsed="false" customWidth="true" hidden="false" outlineLevel="0" max="6" min="6" style="1" width="48"/>
  </cols>
  <sheetData>
    <row r="1" customFormat="false" ht="44" hidden="false" customHeight="true" outlineLevel="0" collapsed="false">
      <c r="A1" s="39" t="s">
        <v>62</v>
      </c>
      <c r="B1" s="39"/>
      <c r="C1" s="39"/>
      <c r="D1" s="39"/>
      <c r="E1" s="39"/>
      <c r="F1" s="39"/>
      <c r="G1" s="7"/>
      <c r="H1" s="7"/>
      <c r="I1" s="7"/>
      <c r="J1" s="7"/>
      <c r="K1" s="8"/>
    </row>
    <row r="2" customFormat="false" ht="34" hidden="false" customHeight="true" outlineLevel="0" collapsed="false">
      <c r="A2" s="40" t="s">
        <v>63</v>
      </c>
      <c r="B2" s="40"/>
      <c r="C2" s="40"/>
      <c r="D2" s="40"/>
      <c r="E2" s="40"/>
      <c r="F2" s="40"/>
      <c r="G2" s="12"/>
      <c r="H2" s="12"/>
      <c r="I2" s="12"/>
      <c r="J2" s="12"/>
      <c r="K2" s="12"/>
    </row>
    <row r="3" customFormat="false" ht="15" hidden="false" customHeight="false" outlineLevel="0" collapsed="false">
      <c r="A3" s="19"/>
      <c r="B3" s="20"/>
      <c r="C3" s="20"/>
      <c r="D3" s="20"/>
      <c r="E3" s="20"/>
      <c r="F3" s="21"/>
      <c r="G3" s="17"/>
      <c r="H3" s="17"/>
      <c r="I3" s="17"/>
      <c r="J3" s="17"/>
      <c r="K3" s="17"/>
    </row>
    <row r="4" customFormat="false" ht="34" hidden="false" customHeight="true" outlineLevel="0" collapsed="false">
      <c r="A4" s="22" t="s">
        <v>64</v>
      </c>
      <c r="B4" s="23" t="s">
        <v>65</v>
      </c>
      <c r="C4" s="23" t="s">
        <v>66</v>
      </c>
      <c r="D4" s="23" t="s">
        <v>67</v>
      </c>
      <c r="E4" s="23" t="s">
        <v>68</v>
      </c>
      <c r="F4" s="24" t="s">
        <v>69</v>
      </c>
      <c r="G4" s="17"/>
      <c r="H4" s="17"/>
      <c r="I4" s="17"/>
      <c r="J4" s="17"/>
      <c r="K4" s="17"/>
    </row>
    <row r="5" customFormat="false" ht="26.85" hidden="false" customHeight="false" outlineLevel="0" collapsed="false">
      <c r="A5" s="41" t="s">
        <v>70</v>
      </c>
      <c r="B5" s="42" t="n">
        <v>5</v>
      </c>
      <c r="C5" s="20" t="s">
        <v>71</v>
      </c>
      <c r="D5" s="43" t="s">
        <v>72</v>
      </c>
      <c r="E5" s="44" t="s">
        <v>73</v>
      </c>
      <c r="F5" s="45" t="s">
        <v>74</v>
      </c>
      <c r="G5" s="17"/>
      <c r="H5" s="17"/>
      <c r="I5" s="17"/>
      <c r="J5" s="17"/>
      <c r="K5" s="17"/>
    </row>
    <row r="6" customFormat="false" ht="26.85" hidden="false" customHeight="false" outlineLevel="0" collapsed="false">
      <c r="A6" s="41" t="s">
        <v>75</v>
      </c>
      <c r="B6" s="46" t="n">
        <v>80</v>
      </c>
      <c r="C6" s="20" t="s">
        <v>76</v>
      </c>
      <c r="D6" s="43" t="s">
        <v>72</v>
      </c>
      <c r="E6" s="44" t="s">
        <v>77</v>
      </c>
      <c r="F6" s="45" t="s">
        <v>78</v>
      </c>
      <c r="G6" s="17"/>
      <c r="H6" s="17"/>
      <c r="I6" s="17"/>
      <c r="J6" s="17"/>
      <c r="K6" s="17"/>
    </row>
    <row r="7" customFormat="false" ht="15" hidden="false" customHeight="false" outlineLevel="0" collapsed="false">
      <c r="A7" s="41" t="s">
        <v>79</v>
      </c>
      <c r="B7" s="46" t="n">
        <v>200</v>
      </c>
      <c r="C7" s="20" t="s">
        <v>80</v>
      </c>
      <c r="D7" s="43" t="s">
        <v>72</v>
      </c>
      <c r="E7" s="44" t="s">
        <v>81</v>
      </c>
      <c r="F7" s="45" t="s">
        <v>82</v>
      </c>
      <c r="G7" s="17"/>
      <c r="H7" s="17"/>
      <c r="I7" s="17"/>
      <c r="J7" s="17"/>
      <c r="K7" s="17"/>
    </row>
    <row r="8" customFormat="false" ht="26.85" hidden="false" customHeight="false" outlineLevel="0" collapsed="false">
      <c r="A8" s="41" t="s">
        <v>83</v>
      </c>
      <c r="B8" s="46" t="n">
        <v>300</v>
      </c>
      <c r="C8" s="20" t="s">
        <v>80</v>
      </c>
      <c r="D8" s="43" t="s">
        <v>72</v>
      </c>
      <c r="E8" s="44" t="s">
        <v>84</v>
      </c>
      <c r="F8" s="45" t="s">
        <v>85</v>
      </c>
      <c r="G8" s="17"/>
      <c r="H8" s="17"/>
      <c r="I8" s="17"/>
      <c r="J8" s="17"/>
      <c r="K8" s="17"/>
    </row>
    <row r="9" customFormat="false" ht="26.85" hidden="false" customHeight="false" outlineLevel="0" collapsed="false">
      <c r="A9" s="41" t="s">
        <v>86</v>
      </c>
      <c r="B9" s="46" t="n">
        <v>1200</v>
      </c>
      <c r="C9" s="20" t="s">
        <v>87</v>
      </c>
      <c r="D9" s="43" t="s">
        <v>72</v>
      </c>
      <c r="E9" s="44" t="s">
        <v>88</v>
      </c>
      <c r="F9" s="45" t="s">
        <v>89</v>
      </c>
      <c r="G9" s="17"/>
      <c r="H9" s="17"/>
      <c r="I9" s="17"/>
      <c r="J9" s="17"/>
      <c r="K9" s="17"/>
    </row>
    <row r="10" customFormat="false" ht="15" hidden="false" customHeight="false" outlineLevel="0" collapsed="false">
      <c r="A10" s="41" t="s">
        <v>90</v>
      </c>
      <c r="B10" s="46" t="n">
        <v>6</v>
      </c>
      <c r="C10" s="20" t="s">
        <v>91</v>
      </c>
      <c r="D10" s="43" t="s">
        <v>72</v>
      </c>
      <c r="E10" s="44" t="s">
        <v>92</v>
      </c>
      <c r="F10" s="45" t="s">
        <v>93</v>
      </c>
      <c r="G10" s="17"/>
      <c r="H10" s="17"/>
      <c r="I10" s="17"/>
      <c r="J10" s="17"/>
      <c r="K10" s="17"/>
    </row>
    <row r="11" customFormat="false" ht="26.85" hidden="false" customHeight="false" outlineLevel="0" collapsed="false">
      <c r="A11" s="41" t="s">
        <v>94</v>
      </c>
      <c r="B11" s="46" t="n">
        <v>1</v>
      </c>
      <c r="C11" s="20" t="s">
        <v>95</v>
      </c>
      <c r="D11" s="43" t="s">
        <v>72</v>
      </c>
      <c r="E11" s="44" t="s">
        <v>96</v>
      </c>
      <c r="F11" s="45" t="s">
        <v>97</v>
      </c>
      <c r="G11" s="17"/>
      <c r="H11" s="17"/>
      <c r="I11" s="17"/>
      <c r="J11" s="17"/>
      <c r="K11" s="17"/>
    </row>
    <row r="12" customFormat="false" ht="26.85" hidden="false" customHeight="false" outlineLevel="0" collapsed="false">
      <c r="A12" s="41" t="s">
        <v>98</v>
      </c>
      <c r="B12" s="46" t="n">
        <v>6</v>
      </c>
      <c r="C12" s="20" t="s">
        <v>99</v>
      </c>
      <c r="D12" s="43" t="s">
        <v>72</v>
      </c>
      <c r="E12" s="44" t="s">
        <v>100</v>
      </c>
      <c r="F12" s="45" t="s">
        <v>101</v>
      </c>
      <c r="G12" s="17"/>
      <c r="H12" s="17"/>
      <c r="I12" s="17"/>
      <c r="J12" s="17"/>
      <c r="K12" s="17"/>
    </row>
    <row r="13" customFormat="false" ht="26.85" hidden="false" customHeight="false" outlineLevel="0" collapsed="false">
      <c r="A13" s="41" t="s">
        <v>102</v>
      </c>
      <c r="B13" s="47" t="n">
        <v>2</v>
      </c>
      <c r="C13" s="20" t="s">
        <v>99</v>
      </c>
      <c r="D13" s="43" t="s">
        <v>72</v>
      </c>
      <c r="E13" s="44" t="s">
        <v>103</v>
      </c>
      <c r="F13" s="45" t="s">
        <v>104</v>
      </c>
      <c r="G13" s="17"/>
      <c r="H13" s="17"/>
      <c r="I13" s="17"/>
      <c r="J13" s="17"/>
      <c r="K13" s="17"/>
    </row>
    <row r="14" customFormat="false" ht="26.85" hidden="false" customHeight="false" outlineLevel="0" collapsed="false">
      <c r="A14" s="41" t="s">
        <v>105</v>
      </c>
      <c r="B14" s="48" t="n">
        <v>0.65</v>
      </c>
      <c r="C14" s="20" t="s">
        <v>106</v>
      </c>
      <c r="D14" s="49" t="s">
        <v>107</v>
      </c>
      <c r="E14" s="44" t="s">
        <v>108</v>
      </c>
      <c r="F14" s="45" t="s">
        <v>109</v>
      </c>
      <c r="G14" s="17"/>
      <c r="H14" s="17"/>
      <c r="I14" s="17"/>
      <c r="J14" s="17"/>
      <c r="K14" s="17"/>
    </row>
    <row r="15" customFormat="false" ht="26.85" hidden="false" customHeight="false" outlineLevel="0" collapsed="false">
      <c r="A15" s="41" t="s">
        <v>110</v>
      </c>
      <c r="B15" s="50" t="n">
        <v>0.7</v>
      </c>
      <c r="C15" s="20" t="s">
        <v>106</v>
      </c>
      <c r="D15" s="49" t="s">
        <v>107</v>
      </c>
      <c r="E15" s="44" t="s">
        <v>111</v>
      </c>
      <c r="F15" s="45" t="s">
        <v>112</v>
      </c>
      <c r="G15" s="17"/>
      <c r="H15" s="17"/>
      <c r="I15" s="17"/>
      <c r="J15" s="17"/>
      <c r="K15" s="17"/>
    </row>
    <row r="16" customFormat="false" ht="26.85" hidden="false" customHeight="false" outlineLevel="0" collapsed="false">
      <c r="A16" s="41" t="s">
        <v>113</v>
      </c>
      <c r="B16" s="51" t="n">
        <v>0.15</v>
      </c>
      <c r="C16" s="20" t="s">
        <v>106</v>
      </c>
      <c r="D16" s="49" t="s">
        <v>107</v>
      </c>
      <c r="E16" s="44" t="s">
        <v>114</v>
      </c>
      <c r="F16" s="45" t="s">
        <v>115</v>
      </c>
      <c r="G16" s="17"/>
      <c r="H16" s="17"/>
      <c r="I16" s="17"/>
      <c r="J16" s="17"/>
      <c r="K16" s="17"/>
    </row>
    <row r="17" customFormat="false" ht="26.85" hidden="false" customHeight="false" outlineLevel="0" collapsed="false">
      <c r="A17" s="41" t="s">
        <v>116</v>
      </c>
      <c r="B17" s="42" t="n">
        <v>2</v>
      </c>
      <c r="C17" s="20" t="s">
        <v>117</v>
      </c>
      <c r="D17" s="43" t="s">
        <v>72</v>
      </c>
      <c r="E17" s="44" t="s">
        <v>118</v>
      </c>
      <c r="F17" s="45" t="s">
        <v>119</v>
      </c>
      <c r="G17" s="17"/>
      <c r="H17" s="17"/>
      <c r="I17" s="17"/>
      <c r="J17" s="17"/>
      <c r="K17" s="17"/>
    </row>
    <row r="18" customFormat="false" ht="26.85" hidden="false" customHeight="false" outlineLevel="0" collapsed="false">
      <c r="A18" s="41" t="s">
        <v>120</v>
      </c>
      <c r="B18" s="46" t="n">
        <v>500</v>
      </c>
      <c r="C18" s="20" t="s">
        <v>87</v>
      </c>
      <c r="D18" s="43" t="s">
        <v>72</v>
      </c>
      <c r="E18" s="44" t="s">
        <v>121</v>
      </c>
      <c r="F18" s="45" t="s">
        <v>122</v>
      </c>
      <c r="G18" s="17"/>
      <c r="H18" s="17"/>
      <c r="I18" s="17"/>
      <c r="J18" s="17"/>
      <c r="K18" s="17"/>
    </row>
    <row r="19" customFormat="false" ht="26.85" hidden="false" customHeight="false" outlineLevel="0" collapsed="false">
      <c r="A19" s="52" t="s">
        <v>123</v>
      </c>
      <c r="B19" s="53" t="n">
        <v>2800</v>
      </c>
      <c r="C19" s="54" t="s">
        <v>80</v>
      </c>
      <c r="D19" s="55" t="s">
        <v>124</v>
      </c>
      <c r="E19" s="56" t="s">
        <v>125</v>
      </c>
      <c r="F19" s="57" t="s">
        <v>126</v>
      </c>
      <c r="G19" s="17"/>
      <c r="H19" s="17"/>
      <c r="I19" s="17"/>
      <c r="J19" s="17"/>
      <c r="K19" s="17"/>
    </row>
    <row r="20" customFormat="false" ht="15" hidden="false" customHeight="false" outlineLevel="0" collapsed="false">
      <c r="A20" s="17"/>
      <c r="B20" s="17"/>
      <c r="C20" s="17"/>
      <c r="D20" s="17"/>
      <c r="E20" s="17"/>
      <c r="F20" s="17"/>
      <c r="G20" s="17"/>
      <c r="H20" s="17"/>
      <c r="I20" s="17"/>
      <c r="J20" s="17"/>
      <c r="K20" s="17"/>
    </row>
    <row r="21" customFormat="false" ht="15" hidden="false" customHeight="false" outlineLevel="0" collapsed="false">
      <c r="A21" s="17"/>
      <c r="B21" s="17"/>
      <c r="C21" s="17"/>
      <c r="D21" s="17"/>
      <c r="E21" s="17"/>
      <c r="F21" s="17"/>
      <c r="G21" s="17"/>
      <c r="H21" s="17"/>
      <c r="I21" s="17"/>
      <c r="J21" s="17"/>
      <c r="K21" s="17"/>
    </row>
    <row r="22" customFormat="false" ht="15" hidden="false" customHeight="false" outlineLevel="0" collapsed="false">
      <c r="A22" s="17"/>
      <c r="B22" s="17"/>
      <c r="C22" s="17"/>
      <c r="D22" s="17"/>
      <c r="E22" s="17"/>
      <c r="F22" s="17"/>
      <c r="G22" s="17"/>
      <c r="H22" s="17"/>
      <c r="I22" s="17"/>
      <c r="J22" s="17"/>
      <c r="K22" s="17"/>
    </row>
    <row r="23" customFormat="false" ht="15" hidden="false" customHeight="false" outlineLevel="0" collapsed="false">
      <c r="A23" s="17"/>
      <c r="B23" s="17"/>
      <c r="C23" s="17"/>
      <c r="D23" s="17"/>
      <c r="E23" s="17"/>
      <c r="F23" s="17"/>
      <c r="G23" s="17"/>
      <c r="H23" s="17"/>
      <c r="I23" s="17"/>
      <c r="J23" s="17"/>
      <c r="K23" s="17"/>
    </row>
    <row r="24" customFormat="false" ht="15" hidden="false" customHeight="false" outlineLevel="0" collapsed="false">
      <c r="A24" s="17"/>
      <c r="B24" s="17"/>
      <c r="C24" s="17"/>
      <c r="D24" s="17"/>
      <c r="E24" s="17"/>
      <c r="F24" s="17"/>
      <c r="G24" s="17"/>
      <c r="H24" s="17"/>
      <c r="I24" s="17"/>
      <c r="J24" s="17"/>
      <c r="K24" s="17"/>
    </row>
    <row r="25" customFormat="false" ht="15" hidden="false" customHeight="false" outlineLevel="0" collapsed="false">
      <c r="A25" s="17"/>
      <c r="B25" s="17"/>
      <c r="C25" s="17"/>
      <c r="D25" s="17"/>
      <c r="E25" s="17"/>
      <c r="F25" s="17"/>
      <c r="G25" s="17"/>
      <c r="H25" s="17"/>
      <c r="I25" s="17"/>
      <c r="J25" s="17"/>
      <c r="K25" s="17"/>
    </row>
    <row r="26" customFormat="false" ht="15" hidden="false" customHeight="false" outlineLevel="0" collapsed="false">
      <c r="A26" s="17"/>
      <c r="B26" s="17"/>
      <c r="C26" s="17"/>
      <c r="D26" s="17"/>
      <c r="E26" s="17"/>
      <c r="F26" s="17"/>
      <c r="G26" s="17"/>
      <c r="H26" s="17"/>
      <c r="I26" s="17"/>
      <c r="J26" s="17"/>
      <c r="K26" s="17"/>
    </row>
    <row r="27" customFormat="false" ht="15" hidden="false" customHeight="false" outlineLevel="0" collapsed="false">
      <c r="A27" s="17"/>
      <c r="B27" s="17"/>
      <c r="C27" s="17"/>
      <c r="D27" s="17"/>
      <c r="E27" s="17"/>
      <c r="F27" s="17"/>
      <c r="G27" s="17"/>
      <c r="H27" s="17"/>
      <c r="I27" s="17"/>
      <c r="J27" s="17"/>
      <c r="K27" s="17"/>
    </row>
    <row r="28" customFormat="false" ht="15" hidden="false" customHeight="false" outlineLevel="0" collapsed="false">
      <c r="A28" s="17"/>
      <c r="B28" s="17"/>
      <c r="C28" s="17"/>
      <c r="D28" s="17"/>
      <c r="E28" s="17"/>
      <c r="F28" s="17"/>
      <c r="G28" s="17"/>
      <c r="H28" s="17"/>
      <c r="I28" s="17"/>
      <c r="J28" s="17"/>
      <c r="K28" s="17"/>
    </row>
    <row r="29" customFormat="false" ht="15" hidden="false" customHeight="false" outlineLevel="0" collapsed="false">
      <c r="A29" s="17"/>
      <c r="B29" s="17"/>
      <c r="C29" s="17"/>
      <c r="D29" s="17"/>
      <c r="E29" s="17"/>
      <c r="F29" s="17"/>
      <c r="G29" s="17"/>
      <c r="H29" s="17"/>
      <c r="I29" s="17"/>
      <c r="J29" s="17"/>
      <c r="K29" s="17"/>
    </row>
    <row r="30" customFormat="false" ht="15" hidden="false" customHeight="false" outlineLevel="0" collapsed="false">
      <c r="A30" s="17"/>
      <c r="B30" s="17"/>
      <c r="C30" s="17"/>
      <c r="D30" s="17"/>
      <c r="E30" s="17"/>
      <c r="F30" s="17"/>
      <c r="G30" s="17"/>
      <c r="H30" s="17"/>
      <c r="I30" s="17"/>
      <c r="J30" s="17"/>
      <c r="K30" s="17"/>
    </row>
    <row r="31" customFormat="false" ht="15" hidden="false" customHeight="false" outlineLevel="0" collapsed="false">
      <c r="A31" s="17"/>
      <c r="B31" s="17"/>
      <c r="C31" s="17"/>
      <c r="D31" s="17"/>
      <c r="E31" s="17"/>
      <c r="F31" s="17"/>
      <c r="G31" s="17"/>
      <c r="H31" s="17"/>
      <c r="I31" s="17"/>
      <c r="J31" s="17"/>
      <c r="K31" s="17"/>
    </row>
    <row r="32" customFormat="false" ht="15" hidden="false" customHeight="false" outlineLevel="0" collapsed="false">
      <c r="A32" s="17"/>
      <c r="B32" s="17"/>
      <c r="C32" s="17"/>
      <c r="D32" s="17"/>
      <c r="E32" s="17"/>
      <c r="F32" s="17"/>
      <c r="G32" s="17"/>
      <c r="H32" s="17"/>
      <c r="I32" s="17"/>
      <c r="J32" s="17"/>
      <c r="K32" s="17"/>
    </row>
    <row r="33" customFormat="false" ht="15" hidden="false" customHeight="false" outlineLevel="0" collapsed="false">
      <c r="A33" s="17"/>
      <c r="B33" s="17"/>
      <c r="C33" s="17"/>
      <c r="D33" s="17"/>
      <c r="E33" s="17"/>
      <c r="F33" s="17"/>
      <c r="G33" s="17"/>
      <c r="H33" s="17"/>
      <c r="I33" s="17"/>
      <c r="J33" s="17"/>
      <c r="K33" s="17"/>
    </row>
    <row r="34" customFormat="false" ht="15" hidden="false" customHeight="false" outlineLevel="0" collapsed="false">
      <c r="A34" s="17"/>
      <c r="B34" s="17"/>
      <c r="C34" s="17"/>
      <c r="D34" s="17"/>
      <c r="E34" s="17"/>
      <c r="F34" s="17"/>
      <c r="G34" s="17"/>
      <c r="H34" s="17"/>
      <c r="I34" s="17"/>
      <c r="J34" s="17"/>
      <c r="K34" s="17"/>
    </row>
    <row r="35" customFormat="false" ht="15" hidden="false" customHeight="false" outlineLevel="0" collapsed="false">
      <c r="A35" s="17"/>
      <c r="B35" s="17"/>
      <c r="C35" s="17"/>
      <c r="D35" s="17"/>
      <c r="E35" s="17"/>
      <c r="F35" s="17"/>
      <c r="G35" s="17"/>
      <c r="H35" s="17"/>
      <c r="I35" s="17"/>
      <c r="J35" s="17"/>
      <c r="K35" s="17"/>
    </row>
    <row r="36" customFormat="false" ht="15" hidden="false" customHeight="false" outlineLevel="0" collapsed="false">
      <c r="A36" s="17"/>
      <c r="B36" s="17"/>
      <c r="C36" s="17"/>
      <c r="D36" s="17"/>
      <c r="E36" s="17"/>
      <c r="F36" s="17"/>
      <c r="G36" s="17"/>
      <c r="H36" s="17"/>
      <c r="I36" s="17"/>
      <c r="J36" s="17"/>
      <c r="K36" s="17"/>
    </row>
    <row r="37" customFormat="false" ht="15" hidden="false" customHeight="false" outlineLevel="0" collapsed="false">
      <c r="A37" s="17"/>
      <c r="B37" s="17"/>
      <c r="C37" s="17"/>
      <c r="D37" s="17"/>
      <c r="E37" s="17"/>
      <c r="F37" s="17"/>
      <c r="G37" s="17"/>
      <c r="H37" s="17"/>
      <c r="I37" s="17"/>
      <c r="J37" s="17"/>
      <c r="K37" s="17"/>
    </row>
    <row r="38" customFormat="false" ht="15" hidden="false" customHeight="false" outlineLevel="0" collapsed="false">
      <c r="A38" s="17"/>
      <c r="B38" s="17"/>
      <c r="C38" s="17"/>
      <c r="D38" s="17"/>
      <c r="E38" s="17"/>
      <c r="F38" s="17"/>
      <c r="G38" s="17"/>
      <c r="H38" s="17"/>
      <c r="I38" s="17"/>
      <c r="J38" s="17"/>
      <c r="K38" s="17"/>
    </row>
    <row r="39" customFormat="false" ht="15" hidden="false" customHeight="false" outlineLevel="0" collapsed="false">
      <c r="A39" s="17"/>
      <c r="B39" s="17"/>
      <c r="C39" s="17"/>
      <c r="D39" s="17"/>
      <c r="E39" s="17"/>
      <c r="F39" s="17"/>
      <c r="G39" s="17"/>
      <c r="H39" s="17"/>
      <c r="I39" s="17"/>
      <c r="J39" s="17"/>
      <c r="K39" s="17"/>
    </row>
    <row r="40" customFormat="false" ht="15" hidden="false" customHeight="false" outlineLevel="0" collapsed="false">
      <c r="A40" s="17"/>
      <c r="B40" s="17"/>
      <c r="C40" s="17"/>
      <c r="D40" s="17"/>
      <c r="E40" s="17"/>
      <c r="F40" s="17"/>
      <c r="G40" s="17"/>
      <c r="H40" s="17"/>
      <c r="I40" s="17"/>
      <c r="J40" s="17"/>
      <c r="K40" s="17"/>
    </row>
  </sheetData>
  <mergeCells count="2">
    <mergeCell ref="A1:F1"/>
    <mergeCell ref="A2:F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3" activeCellId="0" sqref="B13"/>
    </sheetView>
  </sheetViews>
  <sheetFormatPr defaultColWidth="8.6796875" defaultRowHeight="15" customHeight="false" zeroHeight="false" outlineLevelRow="0" outlineLevelCol="0"/>
  <cols>
    <col collapsed="false" customWidth="true" hidden="false" outlineLevel="0" max="1" min="1" style="1" width="28"/>
    <col collapsed="false" customWidth="true" hidden="false" outlineLevel="0" max="2" min="2" style="1" width="13"/>
    <col collapsed="false" customWidth="true" hidden="false" outlineLevel="0" max="3" min="3" style="1" width="15"/>
    <col collapsed="false" customWidth="true" hidden="false" outlineLevel="0" max="4" min="4" style="1" width="16"/>
    <col collapsed="false" customWidth="true" hidden="false" outlineLevel="0" max="5" min="5" style="1" width="13"/>
    <col collapsed="false" customWidth="true" hidden="false" outlineLevel="0" max="7" min="6" style="1" width="14"/>
    <col collapsed="false" customWidth="true" hidden="false" outlineLevel="0" max="8" min="8" style="1" width="38"/>
    <col collapsed="false" customWidth="true" hidden="false" outlineLevel="0" max="9" min="9" style="1" width="44"/>
    <col collapsed="false" customWidth="true" hidden="false" outlineLevel="0" max="10" min="10" style="1" width="13"/>
  </cols>
  <sheetData>
    <row r="1" customFormat="false" ht="44" hidden="false" customHeight="true" outlineLevel="0" collapsed="false">
      <c r="A1" s="39" t="s">
        <v>127</v>
      </c>
      <c r="B1" s="39"/>
      <c r="C1" s="39"/>
      <c r="D1" s="39"/>
      <c r="E1" s="39"/>
      <c r="F1" s="39"/>
      <c r="G1" s="39"/>
      <c r="H1" s="39"/>
      <c r="I1" s="39"/>
      <c r="J1" s="39"/>
      <c r="K1" s="8"/>
    </row>
    <row r="2" customFormat="false" ht="34" hidden="false" customHeight="true" outlineLevel="0" collapsed="false">
      <c r="A2" s="40" t="s">
        <v>128</v>
      </c>
      <c r="B2" s="40"/>
      <c r="C2" s="40"/>
      <c r="D2" s="40"/>
      <c r="E2" s="40"/>
      <c r="F2" s="40"/>
      <c r="G2" s="40"/>
      <c r="H2" s="40"/>
      <c r="I2" s="40"/>
      <c r="J2" s="40"/>
      <c r="K2" s="12"/>
    </row>
    <row r="3" customFormat="false" ht="15" hidden="false" customHeight="false" outlineLevel="0" collapsed="false">
      <c r="A3" s="19"/>
      <c r="B3" s="20"/>
      <c r="C3" s="20"/>
      <c r="D3" s="20"/>
      <c r="E3" s="20"/>
      <c r="F3" s="20"/>
      <c r="G3" s="20"/>
      <c r="H3" s="20"/>
      <c r="I3" s="20"/>
      <c r="J3" s="21"/>
      <c r="K3" s="17"/>
    </row>
    <row r="4" customFormat="false" ht="34" hidden="false" customHeight="true" outlineLevel="0" collapsed="false">
      <c r="A4" s="22" t="s">
        <v>129</v>
      </c>
      <c r="B4" s="23" t="s">
        <v>130</v>
      </c>
      <c r="C4" s="23" t="s">
        <v>131</v>
      </c>
      <c r="D4" s="23" t="s">
        <v>132</v>
      </c>
      <c r="E4" s="23" t="s">
        <v>133</v>
      </c>
      <c r="F4" s="23" t="s">
        <v>134</v>
      </c>
      <c r="G4" s="23" t="s">
        <v>135</v>
      </c>
      <c r="H4" s="23" t="s">
        <v>68</v>
      </c>
      <c r="I4" s="23" t="s">
        <v>136</v>
      </c>
      <c r="J4" s="24" t="s">
        <v>137</v>
      </c>
      <c r="K4" s="17"/>
    </row>
    <row r="5" customFormat="false" ht="28.35" hidden="false" customHeight="false" outlineLevel="0" collapsed="false">
      <c r="A5" s="58" t="s">
        <v>138</v>
      </c>
      <c r="B5" s="59" t="n">
        <v>18</v>
      </c>
      <c r="C5" s="59" t="n">
        <v>1.5</v>
      </c>
      <c r="D5" s="60" t="n">
        <v>0.35</v>
      </c>
      <c r="E5" s="61" t="n">
        <f aca="false">B5*C5*D5</f>
        <v>9.45</v>
      </c>
      <c r="F5" s="61" t="n">
        <f aca="false">E5*Hypotheses!$B$14*(1-Hypotheses!$B$16)</f>
        <v>5.221125</v>
      </c>
      <c r="G5" s="62" t="n">
        <f aca="false">F5*Hypotheses!$B$6*Hypotheses!$B$15</f>
        <v>292.383</v>
      </c>
      <c r="H5" s="63" t="s">
        <v>139</v>
      </c>
      <c r="I5" s="64" t="s">
        <v>140</v>
      </c>
      <c r="J5" s="65" t="s">
        <v>141</v>
      </c>
      <c r="K5" s="17"/>
    </row>
    <row r="6" customFormat="false" ht="28.35" hidden="false" customHeight="false" outlineLevel="0" collapsed="false">
      <c r="A6" s="66" t="s">
        <v>142</v>
      </c>
      <c r="B6" s="67" t="n">
        <v>25</v>
      </c>
      <c r="C6" s="67" t="n">
        <v>0.75</v>
      </c>
      <c r="D6" s="68" t="n">
        <v>0.2</v>
      </c>
      <c r="E6" s="61" t="n">
        <f aca="false">B6*C6*D6</f>
        <v>3.75</v>
      </c>
      <c r="F6" s="61" t="n">
        <f aca="false">E6*Hypotheses!$B$14*(1-Hypotheses!$B$16)</f>
        <v>2.071875</v>
      </c>
      <c r="G6" s="62" t="n">
        <f aca="false">F6*Hypotheses!$B$6*Hypotheses!$B$15</f>
        <v>116.025</v>
      </c>
      <c r="H6" s="69" t="s">
        <v>143</v>
      </c>
      <c r="I6" s="70" t="s">
        <v>144</v>
      </c>
      <c r="J6" s="71" t="s">
        <v>141</v>
      </c>
      <c r="K6" s="17"/>
    </row>
    <row r="7" customFormat="false" ht="28.35" hidden="false" customHeight="false" outlineLevel="0" collapsed="false">
      <c r="A7" s="66" t="s">
        <v>145</v>
      </c>
      <c r="B7" s="67" t="n">
        <v>14</v>
      </c>
      <c r="C7" s="67" t="n">
        <v>0.75</v>
      </c>
      <c r="D7" s="68" t="n">
        <v>0.3</v>
      </c>
      <c r="E7" s="61" t="n">
        <f aca="false">B7*C7*D7</f>
        <v>3.15</v>
      </c>
      <c r="F7" s="61" t="n">
        <f aca="false">E7*Hypotheses!$B$14*(1-Hypotheses!$B$16)</f>
        <v>1.740375</v>
      </c>
      <c r="G7" s="62" t="n">
        <f aca="false">F7*Hypotheses!$B$6*Hypotheses!$B$15</f>
        <v>97.461</v>
      </c>
      <c r="H7" s="69" t="s">
        <v>146</v>
      </c>
      <c r="I7" s="70" t="s">
        <v>147</v>
      </c>
      <c r="J7" s="71" t="s">
        <v>141</v>
      </c>
      <c r="K7" s="17"/>
    </row>
    <row r="8" customFormat="false" ht="28.35" hidden="false" customHeight="false" outlineLevel="0" collapsed="false">
      <c r="A8" s="66" t="s">
        <v>148</v>
      </c>
      <c r="B8" s="67" t="n">
        <v>6</v>
      </c>
      <c r="C8" s="67" t="n">
        <v>4</v>
      </c>
      <c r="D8" s="68" t="n">
        <v>0.25</v>
      </c>
      <c r="E8" s="61" t="n">
        <f aca="false">B8*C8*D8</f>
        <v>6</v>
      </c>
      <c r="F8" s="61" t="n">
        <f aca="false">E8*Hypotheses!$B$14*(1-Hypotheses!$B$16)</f>
        <v>3.315</v>
      </c>
      <c r="G8" s="62" t="n">
        <f aca="false">F8*Hypotheses!$B$6*Hypotheses!$B$15</f>
        <v>185.64</v>
      </c>
      <c r="H8" s="69" t="s">
        <v>149</v>
      </c>
      <c r="I8" s="70" t="s">
        <v>150</v>
      </c>
      <c r="J8" s="71" t="s">
        <v>151</v>
      </c>
      <c r="K8" s="17"/>
    </row>
    <row r="9" customFormat="false" ht="28.35" hidden="false" customHeight="false" outlineLevel="0" collapsed="false">
      <c r="A9" s="66" t="s">
        <v>152</v>
      </c>
      <c r="B9" s="67" t="n">
        <v>10</v>
      </c>
      <c r="C9" s="67" t="n">
        <v>1.5</v>
      </c>
      <c r="D9" s="68" t="n">
        <v>0.45</v>
      </c>
      <c r="E9" s="61" t="n">
        <f aca="false">B9*C9*D9</f>
        <v>6.75</v>
      </c>
      <c r="F9" s="61" t="n">
        <f aca="false">E9*Hypotheses!$B$14*(1-Hypotheses!$B$16)</f>
        <v>3.729375</v>
      </c>
      <c r="G9" s="62" t="n">
        <f aca="false">F9*Hypotheses!$B$6*Hypotheses!$B$15</f>
        <v>208.845</v>
      </c>
      <c r="H9" s="69" t="s">
        <v>153</v>
      </c>
      <c r="I9" s="70" t="s">
        <v>154</v>
      </c>
      <c r="J9" s="71" t="s">
        <v>141</v>
      </c>
      <c r="K9" s="17"/>
    </row>
    <row r="10" customFormat="false" ht="15" hidden="false" customHeight="false" outlineLevel="0" collapsed="false">
      <c r="A10" s="66" t="s">
        <v>155</v>
      </c>
      <c r="B10" s="67" t="n">
        <v>5</v>
      </c>
      <c r="C10" s="67" t="n">
        <v>3</v>
      </c>
      <c r="D10" s="68" t="n">
        <v>0.25</v>
      </c>
      <c r="E10" s="61" t="n">
        <f aca="false">B10*C10*D10</f>
        <v>3.75</v>
      </c>
      <c r="F10" s="61" t="n">
        <f aca="false">E10*Hypotheses!$B$14*(1-Hypotheses!$B$16)</f>
        <v>2.071875</v>
      </c>
      <c r="G10" s="62" t="n">
        <f aca="false">F10*Hypotheses!$B$6*Hypotheses!$B$15</f>
        <v>116.025</v>
      </c>
      <c r="H10" s="69" t="s">
        <v>156</v>
      </c>
      <c r="I10" s="70" t="s">
        <v>157</v>
      </c>
      <c r="J10" s="71" t="s">
        <v>151</v>
      </c>
      <c r="K10" s="17"/>
    </row>
    <row r="11" customFormat="false" ht="28.35" hidden="false" customHeight="false" outlineLevel="0" collapsed="false">
      <c r="A11" s="66" t="s">
        <v>158</v>
      </c>
      <c r="B11" s="67" t="n">
        <v>4</v>
      </c>
      <c r="C11" s="67" t="n">
        <v>2</v>
      </c>
      <c r="D11" s="68" t="n">
        <v>0.2</v>
      </c>
      <c r="E11" s="61" t="n">
        <f aca="false">B11*C11*D11</f>
        <v>1.6</v>
      </c>
      <c r="F11" s="61" t="n">
        <f aca="false">E11*Hypotheses!$B$14*(1-Hypotheses!$B$16)</f>
        <v>0.884</v>
      </c>
      <c r="G11" s="62" t="n">
        <f aca="false">F11*Hypotheses!$B$6*Hypotheses!$B$15</f>
        <v>49.504</v>
      </c>
      <c r="H11" s="69" t="s">
        <v>159</v>
      </c>
      <c r="I11" s="70" t="s">
        <v>160</v>
      </c>
      <c r="J11" s="71" t="s">
        <v>141</v>
      </c>
      <c r="K11" s="17"/>
    </row>
    <row r="12" customFormat="false" ht="28.35" hidden="false" customHeight="false" outlineLevel="0" collapsed="false">
      <c r="A12" s="72" t="s">
        <v>161</v>
      </c>
      <c r="B12" s="73" t="n">
        <v>3</v>
      </c>
      <c r="C12" s="73" t="n">
        <v>5</v>
      </c>
      <c r="D12" s="74" t="n">
        <v>0.2</v>
      </c>
      <c r="E12" s="61" t="n">
        <f aca="false">B12*C12*D12</f>
        <v>3</v>
      </c>
      <c r="F12" s="61" t="n">
        <f aca="false">E12*Hypotheses!$B$14*(1-Hypotheses!$B$16)</f>
        <v>1.6575</v>
      </c>
      <c r="G12" s="62" t="n">
        <f aca="false">F12*Hypotheses!$B$6*Hypotheses!$B$15</f>
        <v>92.82</v>
      </c>
      <c r="H12" s="75" t="s">
        <v>162</v>
      </c>
      <c r="I12" s="76" t="s">
        <v>163</v>
      </c>
      <c r="J12" s="77" t="s">
        <v>151</v>
      </c>
      <c r="K12" s="17"/>
    </row>
    <row r="13" customFormat="false" ht="15" hidden="false" customHeight="false" outlineLevel="0" collapsed="false">
      <c r="A13" s="19"/>
      <c r="B13" s="20"/>
      <c r="C13" s="20"/>
      <c r="D13" s="20"/>
      <c r="E13" s="78"/>
      <c r="F13" s="78"/>
      <c r="G13" s="79"/>
      <c r="H13" s="20"/>
      <c r="I13" s="20"/>
      <c r="J13" s="21"/>
      <c r="K13" s="17"/>
    </row>
    <row r="14" customFormat="false" ht="15" hidden="false" customHeight="false" outlineLevel="0" collapsed="false">
      <c r="A14" s="80" t="s">
        <v>164</v>
      </c>
      <c r="B14" s="81"/>
      <c r="C14" s="81"/>
      <c r="D14" s="81"/>
      <c r="E14" s="82" t="n">
        <f aca="false">SUM(E5:E12)</f>
        <v>37.45</v>
      </c>
      <c r="F14" s="82" t="n">
        <f aca="false">SUM(F5:F12)</f>
        <v>20.691125</v>
      </c>
      <c r="G14" s="83" t="n">
        <f aca="false">SUM(G5:G12)</f>
        <v>1158.703</v>
      </c>
      <c r="H14" s="81"/>
      <c r="I14" s="81"/>
      <c r="J14" s="84"/>
      <c r="K14" s="17"/>
    </row>
    <row r="15" customFormat="false" ht="15" hidden="false" customHeight="false" outlineLevel="0" collapsed="false">
      <c r="A15" s="19"/>
      <c r="B15" s="20"/>
      <c r="C15" s="20"/>
      <c r="D15" s="20"/>
      <c r="E15" s="20"/>
      <c r="F15" s="20"/>
      <c r="G15" s="20"/>
      <c r="H15" s="20"/>
      <c r="I15" s="20"/>
      <c r="J15" s="21"/>
      <c r="K15" s="17"/>
    </row>
    <row r="16" customFormat="false" ht="17.9" hidden="false" customHeight="true" outlineLevel="0" collapsed="false">
      <c r="A16" s="85" t="s">
        <v>165</v>
      </c>
      <c r="B16" s="85"/>
      <c r="C16" s="85"/>
      <c r="D16" s="85"/>
      <c r="E16" s="85"/>
      <c r="F16" s="85"/>
      <c r="G16" s="85"/>
      <c r="H16" s="85"/>
      <c r="I16" s="85"/>
      <c r="J16" s="85"/>
      <c r="K16" s="17"/>
    </row>
    <row r="17" customFormat="false" ht="15" hidden="false" customHeight="true" outlineLevel="0" collapsed="false">
      <c r="A17" s="86" t="s">
        <v>166</v>
      </c>
      <c r="B17" s="86"/>
      <c r="C17" s="86"/>
      <c r="D17" s="86"/>
      <c r="E17" s="86"/>
      <c r="F17" s="86"/>
      <c r="G17" s="86"/>
      <c r="H17" s="86"/>
      <c r="I17" s="86"/>
      <c r="J17" s="86"/>
      <c r="K17" s="17"/>
    </row>
    <row r="18" customFormat="false" ht="15" hidden="false" customHeight="true" outlineLevel="0" collapsed="false">
      <c r="A18" s="86" t="s">
        <v>167</v>
      </c>
      <c r="B18" s="86"/>
      <c r="C18" s="86"/>
      <c r="D18" s="86"/>
      <c r="E18" s="86"/>
      <c r="F18" s="86"/>
      <c r="G18" s="86"/>
      <c r="H18" s="86"/>
      <c r="I18" s="86"/>
      <c r="J18" s="86"/>
      <c r="K18" s="17"/>
    </row>
    <row r="19" customFormat="false" ht="15" hidden="false" customHeight="true" outlineLevel="0" collapsed="false">
      <c r="A19" s="87" t="s">
        <v>168</v>
      </c>
      <c r="B19" s="87"/>
      <c r="C19" s="87"/>
      <c r="D19" s="87"/>
      <c r="E19" s="87"/>
      <c r="F19" s="87"/>
      <c r="G19" s="87"/>
      <c r="H19" s="87"/>
      <c r="I19" s="87"/>
      <c r="J19" s="87"/>
      <c r="K19" s="17"/>
    </row>
    <row r="20" customFormat="false" ht="15" hidden="false" customHeight="false" outlineLevel="0" collapsed="false">
      <c r="A20" s="17"/>
      <c r="B20" s="17"/>
      <c r="C20" s="17"/>
      <c r="D20" s="17"/>
      <c r="E20" s="17"/>
      <c r="F20" s="17"/>
      <c r="G20" s="17"/>
      <c r="H20" s="17"/>
      <c r="I20" s="17"/>
      <c r="J20" s="17"/>
      <c r="K20" s="17"/>
    </row>
    <row r="21" customFormat="false" ht="15" hidden="false" customHeight="false" outlineLevel="0" collapsed="false">
      <c r="A21" s="17"/>
      <c r="B21" s="17"/>
      <c r="C21" s="17"/>
      <c r="D21" s="17"/>
      <c r="E21" s="17"/>
      <c r="F21" s="17"/>
      <c r="G21" s="17"/>
      <c r="H21" s="17"/>
      <c r="I21" s="17"/>
      <c r="J21" s="17"/>
      <c r="K21" s="17"/>
    </row>
    <row r="22" customFormat="false" ht="15" hidden="false" customHeight="false" outlineLevel="0" collapsed="false">
      <c r="A22" s="17"/>
      <c r="B22" s="17"/>
      <c r="C22" s="17"/>
      <c r="D22" s="17"/>
      <c r="E22" s="17"/>
      <c r="F22" s="17"/>
      <c r="G22" s="17"/>
      <c r="H22" s="17"/>
      <c r="I22" s="17"/>
      <c r="J22" s="17"/>
      <c r="K22" s="17"/>
    </row>
    <row r="23" customFormat="false" ht="15" hidden="false" customHeight="false" outlineLevel="0" collapsed="false">
      <c r="A23" s="17"/>
      <c r="B23" s="17"/>
      <c r="C23" s="17"/>
      <c r="D23" s="17"/>
      <c r="E23" s="17"/>
      <c r="F23" s="17"/>
      <c r="G23" s="17"/>
      <c r="H23" s="17"/>
      <c r="I23" s="17"/>
      <c r="J23" s="17"/>
      <c r="K23" s="17"/>
    </row>
    <row r="24" customFormat="false" ht="15" hidden="false" customHeight="false" outlineLevel="0" collapsed="false">
      <c r="A24" s="17"/>
      <c r="B24" s="17"/>
      <c r="C24" s="17"/>
      <c r="D24" s="17"/>
      <c r="E24" s="17"/>
      <c r="F24" s="17"/>
      <c r="G24" s="17"/>
      <c r="H24" s="17"/>
      <c r="I24" s="17"/>
      <c r="J24" s="17"/>
      <c r="K24" s="17"/>
    </row>
    <row r="25" customFormat="false" ht="15" hidden="false" customHeight="false" outlineLevel="0" collapsed="false">
      <c r="A25" s="17"/>
      <c r="B25" s="17"/>
      <c r="C25" s="17"/>
      <c r="D25" s="17"/>
      <c r="E25" s="17"/>
      <c r="F25" s="17"/>
      <c r="G25" s="17"/>
      <c r="H25" s="17"/>
      <c r="I25" s="17"/>
      <c r="J25" s="17"/>
      <c r="K25" s="17"/>
    </row>
    <row r="26" customFormat="false" ht="15" hidden="false" customHeight="false" outlineLevel="0" collapsed="false">
      <c r="A26" s="17"/>
      <c r="B26" s="17"/>
      <c r="C26" s="17"/>
      <c r="D26" s="17"/>
      <c r="E26" s="17"/>
      <c r="F26" s="17"/>
      <c r="G26" s="17"/>
      <c r="H26" s="17"/>
      <c r="I26" s="17"/>
      <c r="J26" s="17"/>
      <c r="K26" s="17"/>
    </row>
    <row r="27" customFormat="false" ht="15" hidden="false" customHeight="false" outlineLevel="0" collapsed="false">
      <c r="A27" s="17"/>
      <c r="B27" s="17"/>
      <c r="C27" s="17"/>
      <c r="D27" s="17"/>
      <c r="E27" s="17"/>
      <c r="F27" s="17"/>
      <c r="G27" s="17"/>
      <c r="H27" s="17"/>
      <c r="I27" s="17"/>
      <c r="J27" s="17"/>
      <c r="K27" s="17"/>
    </row>
    <row r="28" customFormat="false" ht="15" hidden="false" customHeight="false" outlineLevel="0" collapsed="false">
      <c r="A28" s="17"/>
      <c r="B28" s="17"/>
      <c r="C28" s="17"/>
      <c r="D28" s="17"/>
      <c r="E28" s="17"/>
      <c r="F28" s="17"/>
      <c r="G28" s="17"/>
      <c r="H28" s="17"/>
      <c r="I28" s="17"/>
      <c r="J28" s="17"/>
      <c r="K28" s="17"/>
    </row>
    <row r="29" customFormat="false" ht="15" hidden="false" customHeight="false" outlineLevel="0" collapsed="false">
      <c r="A29" s="17"/>
      <c r="B29" s="17"/>
      <c r="C29" s="17"/>
      <c r="D29" s="17"/>
      <c r="E29" s="17"/>
      <c r="F29" s="17"/>
      <c r="G29" s="17"/>
      <c r="H29" s="17"/>
      <c r="I29" s="17"/>
      <c r="J29" s="17"/>
      <c r="K29" s="17"/>
    </row>
    <row r="30" customFormat="false" ht="15" hidden="false" customHeight="false" outlineLevel="0" collapsed="false">
      <c r="A30" s="17"/>
      <c r="B30" s="17"/>
      <c r="C30" s="17"/>
      <c r="D30" s="17"/>
      <c r="E30" s="17"/>
      <c r="F30" s="17"/>
      <c r="G30" s="17"/>
      <c r="H30" s="17"/>
      <c r="I30" s="17"/>
      <c r="J30" s="17"/>
      <c r="K30" s="17"/>
    </row>
    <row r="31" customFormat="false" ht="15" hidden="false" customHeight="false" outlineLevel="0" collapsed="false">
      <c r="A31" s="17"/>
      <c r="B31" s="17"/>
      <c r="C31" s="17"/>
      <c r="D31" s="17"/>
      <c r="E31" s="17"/>
      <c r="F31" s="17"/>
      <c r="G31" s="17"/>
      <c r="H31" s="17"/>
      <c r="I31" s="17"/>
      <c r="J31" s="17"/>
      <c r="K31" s="17"/>
    </row>
    <row r="32" customFormat="false" ht="15" hidden="false" customHeight="false" outlineLevel="0" collapsed="false">
      <c r="A32" s="17"/>
      <c r="B32" s="17"/>
      <c r="C32" s="17"/>
      <c r="D32" s="17"/>
      <c r="E32" s="17"/>
      <c r="F32" s="17"/>
      <c r="G32" s="17"/>
      <c r="H32" s="17"/>
      <c r="I32" s="17"/>
      <c r="J32" s="17"/>
      <c r="K32" s="17"/>
    </row>
    <row r="33" customFormat="false" ht="15" hidden="false" customHeight="false" outlineLevel="0" collapsed="false">
      <c r="A33" s="17"/>
      <c r="B33" s="17"/>
      <c r="C33" s="17"/>
      <c r="D33" s="17"/>
      <c r="E33" s="17"/>
      <c r="F33" s="17"/>
      <c r="G33" s="17"/>
      <c r="H33" s="17"/>
      <c r="I33" s="17"/>
      <c r="J33" s="17"/>
      <c r="K33" s="17"/>
    </row>
    <row r="34" customFormat="false" ht="15" hidden="false" customHeight="false" outlineLevel="0" collapsed="false">
      <c r="A34" s="17"/>
      <c r="B34" s="17"/>
      <c r="C34" s="17"/>
      <c r="D34" s="17"/>
      <c r="E34" s="17"/>
      <c r="F34" s="17"/>
      <c r="G34" s="17"/>
      <c r="H34" s="17"/>
      <c r="I34" s="17"/>
      <c r="J34" s="17"/>
      <c r="K34" s="17"/>
    </row>
    <row r="35" customFormat="false" ht="15" hidden="false" customHeight="false" outlineLevel="0" collapsed="false">
      <c r="A35" s="17"/>
      <c r="B35" s="17"/>
      <c r="C35" s="17"/>
      <c r="D35" s="17"/>
      <c r="E35" s="17"/>
      <c r="F35" s="17"/>
      <c r="G35" s="17"/>
      <c r="H35" s="17"/>
      <c r="I35" s="17"/>
      <c r="J35" s="17"/>
      <c r="K35" s="17"/>
    </row>
    <row r="36" customFormat="false" ht="15" hidden="false" customHeight="false" outlineLevel="0" collapsed="false">
      <c r="A36" s="17"/>
      <c r="B36" s="17"/>
      <c r="C36" s="17"/>
      <c r="D36" s="17"/>
      <c r="E36" s="17"/>
      <c r="F36" s="17"/>
      <c r="G36" s="17"/>
      <c r="H36" s="17"/>
      <c r="I36" s="17"/>
      <c r="J36" s="17"/>
      <c r="K36" s="17"/>
    </row>
    <row r="37" customFormat="false" ht="15" hidden="false" customHeight="false" outlineLevel="0" collapsed="false">
      <c r="A37" s="17"/>
      <c r="B37" s="17"/>
      <c r="C37" s="17"/>
      <c r="D37" s="17"/>
      <c r="E37" s="17"/>
      <c r="F37" s="17"/>
      <c r="G37" s="17"/>
      <c r="H37" s="17"/>
      <c r="I37" s="17"/>
      <c r="J37" s="17"/>
      <c r="K37" s="17"/>
    </row>
    <row r="38" customFormat="false" ht="15" hidden="false" customHeight="false" outlineLevel="0" collapsed="false">
      <c r="A38" s="17"/>
      <c r="B38" s="17"/>
      <c r="C38" s="17"/>
      <c r="D38" s="17"/>
      <c r="E38" s="17"/>
      <c r="F38" s="17"/>
      <c r="G38" s="17"/>
      <c r="H38" s="17"/>
      <c r="I38" s="17"/>
      <c r="J38" s="17"/>
      <c r="K38" s="17"/>
    </row>
    <row r="39" customFormat="false" ht="15" hidden="false" customHeight="false" outlineLevel="0" collapsed="false">
      <c r="A39" s="17"/>
      <c r="B39" s="17"/>
      <c r="C39" s="17"/>
      <c r="D39" s="17"/>
      <c r="E39" s="17"/>
      <c r="F39" s="17"/>
      <c r="G39" s="17"/>
      <c r="H39" s="17"/>
      <c r="I39" s="17"/>
      <c r="J39" s="17"/>
      <c r="K39" s="17"/>
    </row>
    <row r="40" customFormat="false" ht="15" hidden="false" customHeight="false" outlineLevel="0" collapsed="false">
      <c r="A40" s="17"/>
      <c r="B40" s="17"/>
      <c r="C40" s="17"/>
      <c r="D40" s="17"/>
      <c r="E40" s="17"/>
      <c r="F40" s="17"/>
      <c r="G40" s="17"/>
      <c r="H40" s="17"/>
      <c r="I40" s="17"/>
      <c r="J40" s="17"/>
      <c r="K40" s="17"/>
    </row>
  </sheetData>
  <mergeCells count="6">
    <mergeCell ref="A1:J1"/>
    <mergeCell ref="A2:J2"/>
    <mergeCell ref="A16:J16"/>
    <mergeCell ref="A17:J17"/>
    <mergeCell ref="A18:J18"/>
    <mergeCell ref="A19:J1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C18" activeCellId="0" sqref="C18"/>
    </sheetView>
  </sheetViews>
  <sheetFormatPr defaultColWidth="8.6796875" defaultRowHeight="15" customHeight="false" zeroHeight="false" outlineLevelRow="0" outlineLevelCol="0"/>
  <cols>
    <col collapsed="false" customWidth="true" hidden="false" outlineLevel="0" max="1" min="1" style="1" width="18"/>
    <col collapsed="false" customWidth="true" hidden="false" outlineLevel="0" max="2" min="2" style="1" width="19"/>
    <col collapsed="false" customWidth="true" hidden="false" outlineLevel="0" max="3" min="3" style="1" width="16"/>
    <col collapsed="false" customWidth="true" hidden="false" outlineLevel="0" max="4" min="4" style="1" width="13"/>
    <col collapsed="false" customWidth="true" hidden="false" outlineLevel="0" max="5" min="5" style="1" width="14"/>
    <col collapsed="false" customWidth="true" hidden="false" outlineLevel="0" max="6" min="6" style="1" width="15"/>
    <col collapsed="false" customWidth="true" hidden="false" outlineLevel="0" max="7" min="7" style="1" width="16"/>
    <col collapsed="false" customWidth="true" hidden="false" outlineLevel="0" max="8" min="8" style="1" width="24"/>
    <col collapsed="false" customWidth="true" hidden="false" outlineLevel="0" max="9" min="9" style="1" width="58"/>
  </cols>
  <sheetData>
    <row r="1" customFormat="false" ht="44" hidden="false" customHeight="true" outlineLevel="0" collapsed="false">
      <c r="A1" s="39" t="s">
        <v>169</v>
      </c>
      <c r="B1" s="39"/>
      <c r="C1" s="39"/>
      <c r="D1" s="39"/>
      <c r="E1" s="39"/>
      <c r="F1" s="39"/>
      <c r="G1" s="39"/>
      <c r="H1" s="39"/>
      <c r="I1" s="39"/>
      <c r="J1" s="7"/>
      <c r="K1" s="8"/>
    </row>
    <row r="2" customFormat="false" ht="34" hidden="false" customHeight="true" outlineLevel="0" collapsed="false">
      <c r="A2" s="40" t="s">
        <v>170</v>
      </c>
      <c r="B2" s="40"/>
      <c r="C2" s="40"/>
      <c r="D2" s="40"/>
      <c r="E2" s="40"/>
      <c r="F2" s="40"/>
      <c r="G2" s="40"/>
      <c r="H2" s="40"/>
      <c r="I2" s="40"/>
      <c r="J2" s="12"/>
      <c r="K2" s="12"/>
    </row>
    <row r="3" customFormat="false" ht="15" hidden="false" customHeight="false" outlineLevel="0" collapsed="false">
      <c r="A3" s="19"/>
      <c r="B3" s="20"/>
      <c r="C3" s="20"/>
      <c r="D3" s="20"/>
      <c r="E3" s="20"/>
      <c r="F3" s="20"/>
      <c r="G3" s="20"/>
      <c r="H3" s="20"/>
      <c r="I3" s="21"/>
      <c r="J3" s="17"/>
      <c r="K3" s="17"/>
    </row>
    <row r="4" customFormat="false" ht="34" hidden="false" customHeight="true" outlineLevel="0" collapsed="false">
      <c r="A4" s="22" t="s">
        <v>171</v>
      </c>
      <c r="B4" s="23" t="s">
        <v>172</v>
      </c>
      <c r="C4" s="23" t="s">
        <v>173</v>
      </c>
      <c r="D4" s="23" t="s">
        <v>174</v>
      </c>
      <c r="E4" s="23" t="s">
        <v>175</v>
      </c>
      <c r="F4" s="23" t="s">
        <v>134</v>
      </c>
      <c r="G4" s="23" t="s">
        <v>176</v>
      </c>
      <c r="H4" s="23" t="s">
        <v>177</v>
      </c>
      <c r="I4" s="24" t="s">
        <v>178</v>
      </c>
      <c r="J4" s="17"/>
      <c r="K4" s="17"/>
    </row>
    <row r="5" customFormat="false" ht="28.35" hidden="false" customHeight="false" outlineLevel="0" collapsed="false">
      <c r="A5" s="41" t="s">
        <v>179</v>
      </c>
      <c r="B5" s="88" t="n">
        <v>0.7</v>
      </c>
      <c r="C5" s="89" t="n">
        <v>0.55</v>
      </c>
      <c r="D5" s="89" t="n">
        <v>0.25</v>
      </c>
      <c r="E5" s="90" t="n">
        <v>400</v>
      </c>
      <c r="F5" s="61" t="n">
        <f aca="false">IFERROR(Workflows!$F$14*B5*C5*(1-D5)/Hypotheses!$B$14/(1-Hypotheses!$B$16),0)</f>
        <v>10.8136875</v>
      </c>
      <c r="G5" s="62" t="n">
        <f aca="false">F5*Hypotheses!$B$6*Hypotheses!$B$15-(Hypotheses!$B$7+E5+Hypotheses!$B$9/Hypotheses!$B$10+(Hypotheses!$B$11*Hypotheses!$B$5+Hypotheses!$B$12+Hypotheses!$B$13)*Hypotheses!$B$6)+Hypotheses!$B$17*Hypotheses!$B$18</f>
        <v>-234.4335</v>
      </c>
      <c r="H5" s="91" t="str">
        <f aca="false">IF(G5&gt;0,"Poursuivre / étendre",IF(G5&gt;-250,"Ajuster puis re-mesurer","Arrêter ou réduire"))</f>
        <v>Ajuster puis re-mesurer</v>
      </c>
      <c r="I5" s="92" t="s">
        <v>180</v>
      </c>
      <c r="J5" s="17"/>
      <c r="K5" s="17"/>
    </row>
    <row r="6" customFormat="false" ht="15" hidden="false" customHeight="false" outlineLevel="0" collapsed="false">
      <c r="A6" s="41" t="s">
        <v>181</v>
      </c>
      <c r="B6" s="93" t="n">
        <v>1</v>
      </c>
      <c r="C6" s="94" t="n">
        <v>0.65</v>
      </c>
      <c r="D6" s="94" t="n">
        <v>0.15</v>
      </c>
      <c r="E6" s="95" t="n">
        <v>300</v>
      </c>
      <c r="F6" s="61" t="n">
        <f aca="false">IFERROR(Workflows!$F$14*B6*C6*(1-D6)/Hypotheses!$B$14/(1-Hypotheses!$B$16),0)</f>
        <v>20.691125</v>
      </c>
      <c r="G6" s="62" t="n">
        <f aca="false">F6*Hypotheses!$B$6*Hypotheses!$B$15-(Hypotheses!$B$7+E6+Hypotheses!$B$9/Hypotheses!$B$10+(Hypotheses!$B$11*Hypotheses!$B$5+Hypotheses!$B$12+Hypotheses!$B$13)*Hypotheses!$B$6)+Hypotheses!$B$17*Hypotheses!$B$18</f>
        <v>418.703</v>
      </c>
      <c r="H6" s="91" t="str">
        <f aca="false">IF(G6&gt;0,"Poursuivre / étendre",IF(G6&gt;-250,"Ajuster puis re-mesurer","Arrêter ou réduire"))</f>
        <v>Poursuivre / étendre</v>
      </c>
      <c r="I6" s="96" t="s">
        <v>182</v>
      </c>
      <c r="J6" s="17"/>
      <c r="K6" s="17"/>
    </row>
    <row r="7" customFormat="false" ht="28.35" hidden="false" customHeight="false" outlineLevel="0" collapsed="false">
      <c r="A7" s="41" t="s">
        <v>183</v>
      </c>
      <c r="B7" s="97" t="n">
        <v>1.25</v>
      </c>
      <c r="C7" s="98" t="n">
        <v>0.75</v>
      </c>
      <c r="D7" s="98" t="n">
        <v>0.1</v>
      </c>
      <c r="E7" s="99" t="n">
        <v>450</v>
      </c>
      <c r="F7" s="61" t="n">
        <f aca="false">IFERROR(Workflows!$F$14*B7*C7*(1-D7)/Hypotheses!$B$14/(1-Hypotheses!$B$16),0)</f>
        <v>31.5984375</v>
      </c>
      <c r="G7" s="62" t="n">
        <f aca="false">F7*Hypotheses!$B$6*Hypotheses!$B$15-(Hypotheses!$B$7+E7+Hypotheses!$B$9/Hypotheses!$B$10+(Hypotheses!$B$11*Hypotheses!$B$5+Hypotheses!$B$12+Hypotheses!$B$13)*Hypotheses!$B$6)+Hypotheses!$B$17*Hypotheses!$B$18</f>
        <v>879.5125</v>
      </c>
      <c r="H7" s="91" t="str">
        <f aca="false">IF(G7&gt;0,"Poursuivre / étendre",IF(G7&gt;-250,"Ajuster puis re-mesurer","Arrêter ou réduire"))</f>
        <v>Poursuivre / étendre</v>
      </c>
      <c r="I7" s="100" t="s">
        <v>184</v>
      </c>
      <c r="J7" s="17"/>
      <c r="K7" s="17"/>
    </row>
    <row r="8" customFormat="false" ht="15" hidden="false" customHeight="false" outlineLevel="0" collapsed="false">
      <c r="A8" s="19"/>
      <c r="B8" s="20"/>
      <c r="C8" s="20"/>
      <c r="D8" s="20"/>
      <c r="E8" s="20"/>
      <c r="F8" s="20"/>
      <c r="G8" s="20"/>
      <c r="H8" s="20"/>
      <c r="I8" s="21"/>
      <c r="J8" s="17"/>
      <c r="K8" s="17"/>
    </row>
    <row r="9" customFormat="false" ht="17.9" hidden="false" customHeight="true" outlineLevel="0" collapsed="false">
      <c r="A9" s="85" t="s">
        <v>185</v>
      </c>
      <c r="B9" s="85"/>
      <c r="C9" s="85"/>
      <c r="D9" s="85"/>
      <c r="E9" s="85"/>
      <c r="F9" s="85"/>
      <c r="G9" s="85"/>
      <c r="H9" s="85"/>
      <c r="I9" s="85"/>
      <c r="J9" s="17"/>
      <c r="K9" s="17"/>
    </row>
    <row r="10" customFormat="false" ht="15" hidden="false" customHeight="true" outlineLevel="0" collapsed="false">
      <c r="A10" s="86" t="s">
        <v>186</v>
      </c>
      <c r="B10" s="86"/>
      <c r="C10" s="86"/>
      <c r="D10" s="86"/>
      <c r="E10" s="86"/>
      <c r="F10" s="86"/>
      <c r="G10" s="86"/>
      <c r="H10" s="86"/>
      <c r="I10" s="86"/>
      <c r="J10" s="17"/>
      <c r="K10" s="17"/>
    </row>
    <row r="11" customFormat="false" ht="15" hidden="false" customHeight="true" outlineLevel="0" collapsed="false">
      <c r="A11" s="86" t="s">
        <v>187</v>
      </c>
      <c r="B11" s="86"/>
      <c r="C11" s="86"/>
      <c r="D11" s="86"/>
      <c r="E11" s="86"/>
      <c r="F11" s="86"/>
      <c r="G11" s="86"/>
      <c r="H11" s="86"/>
      <c r="I11" s="86"/>
      <c r="J11" s="17"/>
      <c r="K11" s="17"/>
    </row>
    <row r="12" customFormat="false" ht="15" hidden="false" customHeight="true" outlineLevel="0" collapsed="false">
      <c r="A12" s="87" t="s">
        <v>188</v>
      </c>
      <c r="B12" s="87"/>
      <c r="C12" s="87"/>
      <c r="D12" s="87"/>
      <c r="E12" s="87"/>
      <c r="F12" s="87"/>
      <c r="G12" s="87"/>
      <c r="H12" s="87"/>
      <c r="I12" s="87"/>
      <c r="J12" s="17"/>
      <c r="K12" s="17"/>
    </row>
    <row r="13" customFormat="false" ht="15" hidden="false" customHeight="false" outlineLevel="0" collapsed="false">
      <c r="A13" s="17"/>
      <c r="B13" s="17"/>
      <c r="C13" s="17"/>
      <c r="D13" s="17"/>
      <c r="E13" s="17"/>
      <c r="F13" s="17"/>
      <c r="G13" s="17"/>
      <c r="H13" s="17"/>
      <c r="I13" s="17"/>
      <c r="J13" s="17"/>
      <c r="K13" s="17"/>
    </row>
    <row r="14" customFormat="false" ht="15" hidden="false" customHeight="false" outlineLevel="0" collapsed="false">
      <c r="A14" s="17"/>
      <c r="B14" s="17"/>
      <c r="C14" s="17"/>
      <c r="D14" s="17"/>
      <c r="E14" s="17"/>
      <c r="F14" s="17"/>
      <c r="G14" s="17"/>
      <c r="H14" s="17"/>
      <c r="I14" s="17"/>
      <c r="J14" s="17"/>
      <c r="K14" s="17"/>
    </row>
    <row r="15" customFormat="false" ht="15" hidden="false" customHeight="false" outlineLevel="0" collapsed="false">
      <c r="A15" s="17"/>
      <c r="B15" s="17"/>
      <c r="C15" s="17"/>
      <c r="D15" s="17"/>
      <c r="E15" s="17"/>
      <c r="F15" s="17"/>
      <c r="G15" s="17"/>
      <c r="H15" s="17"/>
      <c r="I15" s="17"/>
      <c r="J15" s="17"/>
      <c r="K15" s="17"/>
    </row>
    <row r="16" customFormat="false" ht="15" hidden="false" customHeight="false" outlineLevel="0" collapsed="false">
      <c r="A16" s="17"/>
      <c r="B16" s="17"/>
      <c r="C16" s="17"/>
      <c r="D16" s="17"/>
      <c r="E16" s="17"/>
      <c r="F16" s="17"/>
      <c r="G16" s="17"/>
      <c r="H16" s="17"/>
      <c r="I16" s="17"/>
      <c r="J16" s="17"/>
      <c r="K16" s="17"/>
    </row>
    <row r="17" customFormat="false" ht="15" hidden="false" customHeight="false" outlineLevel="0" collapsed="false">
      <c r="A17" s="17"/>
      <c r="B17" s="17"/>
      <c r="C17" s="17"/>
      <c r="D17" s="17"/>
      <c r="E17" s="17"/>
      <c r="F17" s="17"/>
      <c r="G17" s="17"/>
      <c r="H17" s="17"/>
      <c r="I17" s="17"/>
      <c r="J17" s="17"/>
      <c r="K17" s="17"/>
    </row>
    <row r="18" customFormat="false" ht="15" hidden="false" customHeight="false" outlineLevel="0" collapsed="false">
      <c r="A18" s="17"/>
      <c r="B18" s="17"/>
      <c r="C18" s="17"/>
      <c r="D18" s="17"/>
      <c r="E18" s="17"/>
      <c r="F18" s="17"/>
      <c r="G18" s="17"/>
      <c r="H18" s="17"/>
      <c r="I18" s="17"/>
      <c r="J18" s="17"/>
      <c r="K18" s="17"/>
    </row>
    <row r="19" customFormat="false" ht="15" hidden="false" customHeight="false" outlineLevel="0" collapsed="false">
      <c r="A19" s="17"/>
      <c r="B19" s="17"/>
      <c r="C19" s="17"/>
      <c r="D19" s="17"/>
      <c r="E19" s="17"/>
      <c r="F19" s="17"/>
      <c r="G19" s="17"/>
      <c r="H19" s="17"/>
      <c r="I19" s="17"/>
      <c r="J19" s="17"/>
      <c r="K19" s="17"/>
    </row>
    <row r="20" customFormat="false" ht="15" hidden="false" customHeight="false" outlineLevel="0" collapsed="false">
      <c r="A20" s="17"/>
      <c r="B20" s="17"/>
      <c r="C20" s="17"/>
      <c r="D20" s="17"/>
      <c r="E20" s="17"/>
      <c r="F20" s="17"/>
      <c r="G20" s="17"/>
      <c r="H20" s="17"/>
      <c r="I20" s="17"/>
      <c r="J20" s="17"/>
      <c r="K20" s="17"/>
    </row>
    <row r="21" customFormat="false" ht="15" hidden="false" customHeight="false" outlineLevel="0" collapsed="false">
      <c r="A21" s="17"/>
      <c r="B21" s="17"/>
      <c r="C21" s="17"/>
      <c r="D21" s="17"/>
      <c r="E21" s="17"/>
      <c r="F21" s="17"/>
      <c r="G21" s="17"/>
      <c r="H21" s="17"/>
      <c r="I21" s="17"/>
      <c r="J21" s="17"/>
      <c r="K21" s="17"/>
    </row>
    <row r="22" customFormat="false" ht="15" hidden="false" customHeight="false" outlineLevel="0" collapsed="false">
      <c r="A22" s="17"/>
      <c r="B22" s="17"/>
      <c r="C22" s="17"/>
      <c r="D22" s="17"/>
      <c r="E22" s="17"/>
      <c r="F22" s="17"/>
      <c r="G22" s="17"/>
      <c r="H22" s="17"/>
      <c r="I22" s="17"/>
      <c r="J22" s="17"/>
      <c r="K22" s="17"/>
    </row>
    <row r="23" customFormat="false" ht="15" hidden="false" customHeight="false" outlineLevel="0" collapsed="false">
      <c r="A23" s="17"/>
      <c r="B23" s="17"/>
      <c r="C23" s="17"/>
      <c r="D23" s="17"/>
      <c r="E23" s="17"/>
      <c r="F23" s="17"/>
      <c r="G23" s="17"/>
      <c r="H23" s="17"/>
      <c r="I23" s="17"/>
      <c r="J23" s="17"/>
      <c r="K23" s="17"/>
    </row>
    <row r="24" customFormat="false" ht="15" hidden="false" customHeight="false" outlineLevel="0" collapsed="false">
      <c r="A24" s="17"/>
      <c r="B24" s="17"/>
      <c r="C24" s="17"/>
      <c r="D24" s="17"/>
      <c r="E24" s="17"/>
      <c r="F24" s="17"/>
      <c r="G24" s="17"/>
      <c r="H24" s="17"/>
      <c r="I24" s="17"/>
      <c r="J24" s="17"/>
      <c r="K24" s="17"/>
    </row>
    <row r="25" customFormat="false" ht="15" hidden="false" customHeight="false" outlineLevel="0" collapsed="false">
      <c r="A25" s="17"/>
      <c r="B25" s="17"/>
      <c r="C25" s="17"/>
      <c r="D25" s="17"/>
      <c r="E25" s="17"/>
      <c r="F25" s="17"/>
      <c r="G25" s="17"/>
      <c r="H25" s="17"/>
      <c r="I25" s="17"/>
      <c r="J25" s="17"/>
      <c r="K25" s="17"/>
    </row>
    <row r="26" customFormat="false" ht="15" hidden="false" customHeight="false" outlineLevel="0" collapsed="false">
      <c r="A26" s="17"/>
      <c r="B26" s="17"/>
      <c r="C26" s="17"/>
      <c r="D26" s="17"/>
      <c r="E26" s="17"/>
      <c r="F26" s="17"/>
      <c r="G26" s="17"/>
      <c r="H26" s="17"/>
      <c r="I26" s="17"/>
      <c r="J26" s="17"/>
      <c r="K26" s="17"/>
    </row>
    <row r="27" customFormat="false" ht="15" hidden="false" customHeight="false" outlineLevel="0" collapsed="false">
      <c r="A27" s="17"/>
      <c r="B27" s="17"/>
      <c r="C27" s="17"/>
      <c r="D27" s="17"/>
      <c r="E27" s="17"/>
      <c r="F27" s="17"/>
      <c r="G27" s="17"/>
      <c r="H27" s="17"/>
      <c r="I27" s="17"/>
      <c r="J27" s="17"/>
      <c r="K27" s="17"/>
    </row>
    <row r="28" customFormat="false" ht="15" hidden="false" customHeight="false" outlineLevel="0" collapsed="false">
      <c r="A28" s="17"/>
      <c r="B28" s="17"/>
      <c r="C28" s="17"/>
      <c r="D28" s="17"/>
      <c r="E28" s="17"/>
      <c r="F28" s="17"/>
      <c r="G28" s="17"/>
      <c r="H28" s="17"/>
      <c r="I28" s="17"/>
      <c r="J28" s="17"/>
      <c r="K28" s="17"/>
    </row>
    <row r="29" customFormat="false" ht="15" hidden="false" customHeight="false" outlineLevel="0" collapsed="false">
      <c r="A29" s="17"/>
      <c r="B29" s="17"/>
      <c r="C29" s="17"/>
      <c r="D29" s="17"/>
      <c r="E29" s="17"/>
      <c r="F29" s="17"/>
      <c r="G29" s="17"/>
      <c r="H29" s="17"/>
      <c r="I29" s="17"/>
      <c r="J29" s="17"/>
      <c r="K29" s="17"/>
    </row>
    <row r="30" customFormat="false" ht="15" hidden="false" customHeight="false" outlineLevel="0" collapsed="false">
      <c r="A30" s="17"/>
      <c r="B30" s="17"/>
      <c r="C30" s="17"/>
      <c r="D30" s="17"/>
      <c r="E30" s="17"/>
      <c r="F30" s="17"/>
      <c r="G30" s="17"/>
      <c r="H30" s="17"/>
      <c r="I30" s="17"/>
      <c r="J30" s="17"/>
      <c r="K30" s="17"/>
    </row>
    <row r="31" customFormat="false" ht="15" hidden="false" customHeight="false" outlineLevel="0" collapsed="false">
      <c r="A31" s="17"/>
      <c r="B31" s="17"/>
      <c r="C31" s="17"/>
      <c r="D31" s="17"/>
      <c r="E31" s="17"/>
      <c r="F31" s="17"/>
      <c r="G31" s="17"/>
      <c r="H31" s="17"/>
      <c r="I31" s="17"/>
      <c r="J31" s="17"/>
      <c r="K31" s="17"/>
    </row>
    <row r="32" customFormat="false" ht="15" hidden="false" customHeight="false" outlineLevel="0" collapsed="false">
      <c r="A32" s="17"/>
      <c r="B32" s="17"/>
      <c r="C32" s="17"/>
      <c r="D32" s="17"/>
      <c r="E32" s="17"/>
      <c r="F32" s="17"/>
      <c r="G32" s="17"/>
      <c r="H32" s="17"/>
      <c r="I32" s="17"/>
      <c r="J32" s="17"/>
      <c r="K32" s="17"/>
    </row>
    <row r="33" customFormat="false" ht="15" hidden="false" customHeight="false" outlineLevel="0" collapsed="false">
      <c r="A33" s="17"/>
      <c r="B33" s="17"/>
      <c r="C33" s="17"/>
      <c r="D33" s="17"/>
      <c r="E33" s="17"/>
      <c r="F33" s="17"/>
      <c r="G33" s="17"/>
      <c r="H33" s="17"/>
      <c r="I33" s="17"/>
      <c r="J33" s="17"/>
      <c r="K33" s="17"/>
    </row>
    <row r="34" customFormat="false" ht="15" hidden="false" customHeight="false" outlineLevel="0" collapsed="false">
      <c r="A34" s="17"/>
      <c r="B34" s="17"/>
      <c r="C34" s="17"/>
      <c r="D34" s="17"/>
      <c r="E34" s="17"/>
      <c r="F34" s="17"/>
      <c r="G34" s="17"/>
      <c r="H34" s="17"/>
      <c r="I34" s="17"/>
      <c r="J34" s="17"/>
      <c r="K34" s="17"/>
    </row>
    <row r="35" customFormat="false" ht="15" hidden="false" customHeight="false" outlineLevel="0" collapsed="false">
      <c r="A35" s="17"/>
      <c r="B35" s="17"/>
      <c r="C35" s="17"/>
      <c r="D35" s="17"/>
      <c r="E35" s="17"/>
      <c r="F35" s="17"/>
      <c r="G35" s="17"/>
      <c r="H35" s="17"/>
      <c r="I35" s="17"/>
      <c r="J35" s="17"/>
      <c r="K35" s="17"/>
    </row>
    <row r="36" customFormat="false" ht="15" hidden="false" customHeight="false" outlineLevel="0" collapsed="false">
      <c r="A36" s="17"/>
      <c r="B36" s="17"/>
      <c r="C36" s="17"/>
      <c r="D36" s="17"/>
      <c r="E36" s="17"/>
      <c r="F36" s="17"/>
      <c r="G36" s="17"/>
      <c r="H36" s="17"/>
      <c r="I36" s="17"/>
      <c r="J36" s="17"/>
      <c r="K36" s="17"/>
    </row>
    <row r="37" customFormat="false" ht="15" hidden="false" customHeight="false" outlineLevel="0" collapsed="false">
      <c r="A37" s="17"/>
      <c r="B37" s="17"/>
      <c r="C37" s="17"/>
      <c r="D37" s="17"/>
      <c r="E37" s="17"/>
      <c r="F37" s="17"/>
      <c r="G37" s="17"/>
      <c r="H37" s="17"/>
      <c r="I37" s="17"/>
      <c r="J37" s="17"/>
      <c r="K37" s="17"/>
    </row>
    <row r="38" customFormat="false" ht="15" hidden="false" customHeight="false" outlineLevel="0" collapsed="false">
      <c r="A38" s="17"/>
      <c r="B38" s="17"/>
      <c r="C38" s="17"/>
      <c r="D38" s="17"/>
      <c r="E38" s="17"/>
      <c r="F38" s="17"/>
      <c r="G38" s="17"/>
      <c r="H38" s="17"/>
      <c r="I38" s="17"/>
      <c r="J38" s="17"/>
      <c r="K38" s="17"/>
    </row>
    <row r="39" customFormat="false" ht="15" hidden="false" customHeight="false" outlineLevel="0" collapsed="false">
      <c r="A39" s="17"/>
      <c r="B39" s="17"/>
      <c r="C39" s="17"/>
      <c r="D39" s="17"/>
      <c r="E39" s="17"/>
      <c r="F39" s="17"/>
      <c r="G39" s="17"/>
      <c r="H39" s="17"/>
      <c r="I39" s="17"/>
      <c r="J39" s="17"/>
      <c r="K39" s="17"/>
    </row>
    <row r="40" customFormat="false" ht="15" hidden="false" customHeight="false" outlineLevel="0" collapsed="false">
      <c r="A40" s="17"/>
      <c r="B40" s="17"/>
      <c r="C40" s="17"/>
      <c r="D40" s="17"/>
      <c r="E40" s="17"/>
      <c r="F40" s="17"/>
      <c r="G40" s="17"/>
      <c r="H40" s="17"/>
      <c r="I40" s="17"/>
      <c r="J40" s="17"/>
      <c r="K40" s="17"/>
    </row>
  </sheetData>
  <mergeCells count="6">
    <mergeCell ref="A1:I1"/>
    <mergeCell ref="A2:I2"/>
    <mergeCell ref="A9:I9"/>
    <mergeCell ref="A10:I10"/>
    <mergeCell ref="A11:I11"/>
    <mergeCell ref="A12:I1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0"/>
  <sheetViews>
    <sheetView showFormulas="false" showGridLines="false" showRowColHeaders="true" showZeros="true" rightToLeft="false" tabSelected="false" showOutlineSymbols="true" defaultGridColor="true" view="normal" topLeftCell="A19" colorId="64" zoomScale="100" zoomScaleNormal="100" zoomScalePageLayoutView="100" workbookViewId="0">
      <selection pane="topLeft" activeCell="A32" activeCellId="0" sqref="A32"/>
    </sheetView>
  </sheetViews>
  <sheetFormatPr defaultColWidth="8.6796875" defaultRowHeight="15" customHeight="false" zeroHeight="false" outlineLevelRow="0" outlineLevelCol="0"/>
  <cols>
    <col collapsed="false" customWidth="true" hidden="false" outlineLevel="0" max="1" min="1" style="1" width="30"/>
    <col collapsed="false" customWidth="true" hidden="false" outlineLevel="0" max="2" min="2" style="1" width="20"/>
    <col collapsed="false" customWidth="true" hidden="false" outlineLevel="0" max="3" min="3" style="1" width="14"/>
    <col collapsed="false" customWidth="true" hidden="false" outlineLevel="0" max="4" min="4" style="1" width="48"/>
    <col collapsed="false" customWidth="true" hidden="false" outlineLevel="0" max="5" min="5" style="1" width="2"/>
    <col collapsed="false" customWidth="true" hidden="false" outlineLevel="0" max="6" min="6" style="1" width="44"/>
    <col collapsed="false" customWidth="true" hidden="false" outlineLevel="0" max="8" min="7" style="1" width="16"/>
    <col collapsed="false" customWidth="true" hidden="false" outlineLevel="0" max="11" min="9" style="1" width="8"/>
  </cols>
  <sheetData>
    <row r="1" customFormat="false" ht="48" hidden="false" customHeight="true" outlineLevel="0" collapsed="false">
      <c r="A1" s="101" t="s">
        <v>189</v>
      </c>
      <c r="B1" s="3"/>
      <c r="C1" s="3"/>
      <c r="D1" s="3"/>
      <c r="E1" s="3"/>
      <c r="F1" s="102" t="s">
        <v>190</v>
      </c>
      <c r="G1" s="6"/>
      <c r="H1" s="6"/>
      <c r="I1" s="7"/>
      <c r="J1" s="7"/>
      <c r="K1" s="8"/>
    </row>
    <row r="2" customFormat="false" ht="34" hidden="false" customHeight="true" outlineLevel="0" collapsed="false">
      <c r="A2" s="9"/>
      <c r="B2" s="10"/>
      <c r="C2" s="10"/>
      <c r="D2" s="10"/>
      <c r="E2" s="10"/>
      <c r="F2" s="11"/>
      <c r="G2" s="12"/>
      <c r="H2" s="12"/>
      <c r="I2" s="12"/>
      <c r="J2" s="12"/>
      <c r="K2" s="12"/>
    </row>
    <row r="3" customFormat="false" ht="24" hidden="false" customHeight="true" outlineLevel="0" collapsed="false">
      <c r="A3" s="13" t="s">
        <v>191</v>
      </c>
      <c r="B3" s="14"/>
      <c r="C3" s="14"/>
      <c r="D3" s="15"/>
      <c r="E3" s="103"/>
      <c r="F3" s="104" t="s">
        <v>192</v>
      </c>
      <c r="G3" s="104"/>
      <c r="H3" s="104"/>
      <c r="I3" s="105"/>
      <c r="J3" s="105"/>
      <c r="K3" s="105"/>
    </row>
    <row r="4" customFormat="false" ht="24" hidden="false" customHeight="true" outlineLevel="0" collapsed="false">
      <c r="A4" s="22" t="s">
        <v>193</v>
      </c>
      <c r="B4" s="23" t="s">
        <v>65</v>
      </c>
      <c r="C4" s="23" t="s">
        <v>66</v>
      </c>
      <c r="D4" s="24" t="s">
        <v>194</v>
      </c>
      <c r="E4" s="20"/>
      <c r="F4" s="106" t="s">
        <v>195</v>
      </c>
      <c r="G4" s="107"/>
      <c r="H4" s="107"/>
      <c r="I4" s="105"/>
      <c r="J4" s="105"/>
      <c r="K4" s="105"/>
    </row>
    <row r="5" customFormat="false" ht="24" hidden="false" customHeight="true" outlineLevel="0" collapsed="false">
      <c r="A5" s="41" t="s">
        <v>196</v>
      </c>
      <c r="B5" s="108" t="n">
        <f aca="false">Hypotheses!B7+Hypotheses!B8+Hypotheses!B9/Hypotheses!B10+(Hypotheses!B11*Hypotheses!B5+Hypotheses!B12+Hypotheses!B13)*Hypotheses!B6</f>
        <v>1740</v>
      </c>
      <c r="C5" s="20" t="s">
        <v>80</v>
      </c>
      <c r="D5" s="20" t="s">
        <v>197</v>
      </c>
      <c r="E5" s="20"/>
      <c r="F5" s="109" t="s">
        <v>198</v>
      </c>
      <c r="G5" s="109"/>
      <c r="H5" s="109"/>
      <c r="I5" s="105"/>
      <c r="J5" s="105"/>
      <c r="K5" s="105"/>
    </row>
    <row r="6" customFormat="false" ht="24" hidden="false" customHeight="true" outlineLevel="0" collapsed="false">
      <c r="A6" s="41" t="s">
        <v>199</v>
      </c>
      <c r="B6" s="108" t="n">
        <f aca="false">Hypotheses!B9/Hypotheses!B10</f>
        <v>200</v>
      </c>
      <c r="C6" s="20" t="s">
        <v>80</v>
      </c>
      <c r="D6" s="20" t="s">
        <v>200</v>
      </c>
      <c r="E6" s="20"/>
      <c r="F6" s="109" t="s">
        <v>201</v>
      </c>
      <c r="G6" s="109"/>
      <c r="H6" s="109"/>
      <c r="I6" s="105"/>
      <c r="J6" s="105"/>
      <c r="K6" s="105"/>
    </row>
    <row r="7" customFormat="false" ht="24" hidden="false" customHeight="true" outlineLevel="0" collapsed="false">
      <c r="A7" s="41" t="s">
        <v>202</v>
      </c>
      <c r="B7" s="108" t="n">
        <f aca="false">(Hypotheses!B11*Hypotheses!B5+Hypotheses!B12+Hypotheses!B13)*Hypotheses!B6</f>
        <v>1040</v>
      </c>
      <c r="C7" s="20" t="s">
        <v>80</v>
      </c>
      <c r="D7" s="20" t="s">
        <v>203</v>
      </c>
      <c r="E7" s="20"/>
      <c r="F7" s="110"/>
      <c r="G7" s="110"/>
      <c r="H7" s="110"/>
      <c r="I7" s="105"/>
      <c r="J7" s="105"/>
      <c r="K7" s="105"/>
    </row>
    <row r="8" customFormat="false" ht="24" hidden="false" customHeight="true" outlineLevel="0" collapsed="false">
      <c r="A8" s="41" t="s">
        <v>204</v>
      </c>
      <c r="B8" s="111" t="n">
        <f aca="false">Workflows!F14</f>
        <v>20.691125</v>
      </c>
      <c r="C8" s="20" t="s">
        <v>99</v>
      </c>
      <c r="D8" s="20" t="s">
        <v>205</v>
      </c>
      <c r="E8" s="20"/>
      <c r="F8" s="110"/>
      <c r="G8" s="110"/>
      <c r="H8" s="110"/>
      <c r="I8" s="105"/>
      <c r="J8" s="105"/>
      <c r="K8" s="105"/>
    </row>
    <row r="9" customFormat="false" ht="28" hidden="false" customHeight="true" outlineLevel="0" collapsed="false">
      <c r="A9" s="41" t="s">
        <v>206</v>
      </c>
      <c r="B9" s="108" t="n">
        <f aca="false">Workflows!G14</f>
        <v>1158.703</v>
      </c>
      <c r="C9" s="20" t="s">
        <v>80</v>
      </c>
      <c r="D9" s="20" t="s">
        <v>207</v>
      </c>
      <c r="E9" s="20"/>
      <c r="F9" s="112"/>
      <c r="G9" s="112"/>
      <c r="H9" s="112"/>
      <c r="I9" s="17"/>
      <c r="J9" s="17"/>
      <c r="K9" s="17"/>
    </row>
    <row r="10" customFormat="false" ht="28" hidden="false" customHeight="true" outlineLevel="0" collapsed="false">
      <c r="A10" s="41" t="s">
        <v>208</v>
      </c>
      <c r="B10" s="108" t="n">
        <f aca="false">Hypotheses!B17*Hypotheses!B18</f>
        <v>1000</v>
      </c>
      <c r="C10" s="20" t="s">
        <v>80</v>
      </c>
      <c r="D10" s="20" t="s">
        <v>209</v>
      </c>
      <c r="E10" s="20"/>
      <c r="F10" s="112"/>
      <c r="G10" s="17"/>
      <c r="H10" s="17"/>
      <c r="I10" s="17"/>
      <c r="J10" s="17"/>
      <c r="K10" s="17"/>
    </row>
    <row r="11" customFormat="false" ht="28" hidden="false" customHeight="true" outlineLevel="0" collapsed="false">
      <c r="A11" s="41" t="s">
        <v>210</v>
      </c>
      <c r="B11" s="108" t="n">
        <f aca="false">B9+B10-B5</f>
        <v>418.703</v>
      </c>
      <c r="C11" s="20" t="s">
        <v>80</v>
      </c>
      <c r="D11" s="20" t="s">
        <v>211</v>
      </c>
      <c r="E11" s="20"/>
      <c r="F11" s="112"/>
      <c r="G11" s="17"/>
      <c r="H11" s="17"/>
      <c r="I11" s="17"/>
      <c r="J11" s="17"/>
      <c r="K11" s="17"/>
    </row>
    <row r="12" customFormat="false" ht="28" hidden="false" customHeight="true" outlineLevel="0" collapsed="false">
      <c r="A12" s="41" t="s">
        <v>212</v>
      </c>
      <c r="B12" s="111" t="n">
        <f aca="false">IFERROR(B5/(Hypotheses!B6*Hypotheses!B15),0)</f>
        <v>31.0714285714286</v>
      </c>
      <c r="C12" s="20" t="s">
        <v>99</v>
      </c>
      <c r="D12" s="20" t="s">
        <v>213</v>
      </c>
      <c r="E12" s="20"/>
      <c r="F12" s="112"/>
      <c r="G12" s="17"/>
      <c r="H12" s="17"/>
      <c r="I12" s="17"/>
      <c r="J12" s="17"/>
      <c r="K12" s="17"/>
    </row>
    <row r="13" customFormat="false" ht="28" hidden="false" customHeight="true" outlineLevel="0" collapsed="false">
      <c r="A13" s="41" t="s">
        <v>214</v>
      </c>
      <c r="B13" s="111" t="n">
        <f aca="false">IFERROR(MAX(0,(B5-B10)/(Hypotheses!B6*Hypotheses!B15)),0)</f>
        <v>13.2142857142857</v>
      </c>
      <c r="C13" s="20" t="s">
        <v>99</v>
      </c>
      <c r="D13" s="20" t="s">
        <v>215</v>
      </c>
      <c r="E13" s="20"/>
      <c r="F13" s="112"/>
      <c r="G13" s="17"/>
      <c r="H13" s="17"/>
      <c r="I13" s="17"/>
      <c r="J13" s="17"/>
      <c r="K13" s="17"/>
    </row>
    <row r="14" customFormat="false" ht="28" hidden="false" customHeight="true" outlineLevel="0" collapsed="false">
      <c r="A14" s="41" t="s">
        <v>216</v>
      </c>
      <c r="B14" s="111" t="n">
        <f aca="false">B8-B13</f>
        <v>7.47683928571429</v>
      </c>
      <c r="C14" s="20" t="s">
        <v>99</v>
      </c>
      <c r="D14" s="20" t="s">
        <v>217</v>
      </c>
      <c r="E14" s="20"/>
      <c r="F14" s="112"/>
      <c r="G14" s="17"/>
      <c r="H14" s="17"/>
      <c r="I14" s="17"/>
      <c r="J14" s="17"/>
      <c r="K14" s="17"/>
    </row>
    <row r="15" customFormat="false" ht="28" hidden="false" customHeight="true" outlineLevel="0" collapsed="false">
      <c r="A15" s="41" t="s">
        <v>218</v>
      </c>
      <c r="B15" s="111" t="n">
        <f aca="false">IFERROR(B8/Hypotheses!B5,0)</f>
        <v>4.138225</v>
      </c>
      <c r="C15" s="20" t="s">
        <v>95</v>
      </c>
      <c r="D15" s="20" t="s">
        <v>219</v>
      </c>
      <c r="E15" s="20"/>
      <c r="F15" s="112"/>
      <c r="G15" s="17"/>
      <c r="H15" s="17"/>
      <c r="I15" s="17"/>
      <c r="J15" s="17"/>
      <c r="K15" s="17"/>
    </row>
    <row r="16" customFormat="false" ht="28" hidden="false" customHeight="true" outlineLevel="0" collapsed="false">
      <c r="A16" s="41" t="s">
        <v>177</v>
      </c>
      <c r="B16" s="113" t="str">
        <f aca="false">IF(B11&gt;0,"Pilote rentable dans le scénario central",IF(B14&gt;=0,"Proche de l'équilibre : ajuster et re-mesurer","Ajuster workflows, coûts ou garde-fous"))</f>
        <v>Pilote rentable dans le scénario central</v>
      </c>
      <c r="C16" s="20"/>
      <c r="D16" s="20" t="s">
        <v>220</v>
      </c>
      <c r="E16" s="20"/>
      <c r="F16" s="112"/>
      <c r="G16" s="17"/>
      <c r="H16" s="17"/>
      <c r="I16" s="17"/>
      <c r="J16" s="17"/>
      <c r="K16" s="17"/>
    </row>
    <row r="17" customFormat="false" ht="15" hidden="false" customHeight="false" outlineLevel="0" collapsed="false">
      <c r="A17" s="19"/>
      <c r="B17" s="20"/>
      <c r="C17" s="20"/>
      <c r="D17" s="20"/>
      <c r="E17" s="20"/>
      <c r="F17" s="21"/>
      <c r="G17" s="17"/>
      <c r="H17" s="17"/>
      <c r="I17" s="17"/>
      <c r="J17" s="17"/>
      <c r="K17" s="17"/>
    </row>
    <row r="18" customFormat="false" ht="28.35" hidden="false" customHeight="false" outlineLevel="0" collapsed="false">
      <c r="A18" s="22" t="s">
        <v>171</v>
      </c>
      <c r="B18" s="23" t="s">
        <v>134</v>
      </c>
      <c r="C18" s="23" t="s">
        <v>176</v>
      </c>
      <c r="D18" s="24" t="s">
        <v>221</v>
      </c>
      <c r="E18" s="20"/>
      <c r="F18" s="21"/>
      <c r="G18" s="17"/>
      <c r="H18" s="17"/>
      <c r="I18" s="17"/>
      <c r="J18" s="17"/>
      <c r="K18" s="17"/>
    </row>
    <row r="19" customFormat="false" ht="15" hidden="false" customHeight="false" outlineLevel="0" collapsed="false">
      <c r="A19" s="114" t="str">
        <f aca="false">Scenarios!A5</f>
        <v>Prudent</v>
      </c>
      <c r="B19" s="115" t="n">
        <f aca="false">Scenarios!F5</f>
        <v>10.8136875</v>
      </c>
      <c r="C19" s="116" t="n">
        <f aca="false">Scenarios!G5</f>
        <v>-234.4335</v>
      </c>
      <c r="D19" s="114" t="str">
        <f aca="false">Scenarios!H5</f>
        <v>Ajuster puis re-mesurer</v>
      </c>
      <c r="E19" s="20"/>
      <c r="F19" s="21"/>
      <c r="G19" s="17"/>
      <c r="H19" s="17"/>
      <c r="I19" s="17"/>
      <c r="J19" s="17"/>
      <c r="K19" s="17"/>
    </row>
    <row r="20" customFormat="false" ht="15" hidden="false" customHeight="false" outlineLevel="0" collapsed="false">
      <c r="A20" s="114" t="str">
        <f aca="false">Scenarios!A6</f>
        <v>Central</v>
      </c>
      <c r="B20" s="115" t="n">
        <f aca="false">Scenarios!F6</f>
        <v>20.691125</v>
      </c>
      <c r="C20" s="116" t="n">
        <f aca="false">Scenarios!G6</f>
        <v>418.703</v>
      </c>
      <c r="D20" s="114" t="str">
        <f aca="false">Scenarios!H6</f>
        <v>Poursuivre / étendre</v>
      </c>
      <c r="E20" s="20"/>
      <c r="F20" s="21"/>
      <c r="G20" s="17"/>
      <c r="H20" s="17"/>
      <c r="I20" s="17"/>
      <c r="J20" s="17"/>
      <c r="K20" s="17"/>
    </row>
    <row r="21" customFormat="false" ht="15" hidden="false" customHeight="false" outlineLevel="0" collapsed="false">
      <c r="A21" s="114" t="str">
        <f aca="false">Scenarios!A7</f>
        <v>Ambitieux</v>
      </c>
      <c r="B21" s="115" t="n">
        <f aca="false">Scenarios!F7</f>
        <v>31.5984375</v>
      </c>
      <c r="C21" s="116" t="n">
        <f aca="false">Scenarios!G7</f>
        <v>879.5125</v>
      </c>
      <c r="D21" s="114" t="str">
        <f aca="false">Scenarios!H7</f>
        <v>Poursuivre / étendre</v>
      </c>
      <c r="E21" s="20"/>
      <c r="F21" s="21"/>
      <c r="G21" s="17"/>
      <c r="H21" s="17"/>
      <c r="I21" s="17"/>
      <c r="J21" s="17"/>
      <c r="K21" s="17"/>
    </row>
    <row r="22" customFormat="false" ht="15" hidden="false" customHeight="false" outlineLevel="0" collapsed="false">
      <c r="A22" s="19"/>
      <c r="B22" s="20"/>
      <c r="C22" s="20"/>
      <c r="D22" s="20"/>
      <c r="E22" s="20"/>
      <c r="F22" s="21"/>
      <c r="G22" s="17"/>
      <c r="H22" s="17"/>
      <c r="I22" s="17"/>
      <c r="J22" s="17"/>
      <c r="K22" s="17"/>
    </row>
    <row r="23" customFormat="false" ht="17.9" hidden="false" customHeight="true" outlineLevel="0" collapsed="false">
      <c r="A23" s="117" t="s">
        <v>222</v>
      </c>
      <c r="B23" s="117"/>
      <c r="C23" s="117"/>
      <c r="D23" s="117"/>
      <c r="E23" s="117"/>
      <c r="F23" s="117"/>
      <c r="G23" s="117"/>
      <c r="H23" s="117"/>
      <c r="I23" s="17"/>
      <c r="J23" s="17"/>
      <c r="K23" s="17"/>
    </row>
    <row r="24" customFormat="false" ht="24" hidden="false" customHeight="true" outlineLevel="0" collapsed="false">
      <c r="A24" s="86" t="s">
        <v>223</v>
      </c>
      <c r="B24" s="86"/>
      <c r="C24" s="86"/>
      <c r="D24" s="86"/>
      <c r="E24" s="86"/>
      <c r="F24" s="86"/>
      <c r="G24" s="86"/>
      <c r="H24" s="86"/>
      <c r="I24" s="17"/>
      <c r="J24" s="17"/>
      <c r="K24" s="17"/>
    </row>
    <row r="25" customFormat="false" ht="24" hidden="false" customHeight="true" outlineLevel="0" collapsed="false">
      <c r="A25" s="86" t="s">
        <v>224</v>
      </c>
      <c r="B25" s="86"/>
      <c r="C25" s="86"/>
      <c r="D25" s="86"/>
      <c r="E25" s="86"/>
      <c r="F25" s="86"/>
      <c r="G25" s="86"/>
      <c r="H25" s="86"/>
      <c r="I25" s="17"/>
      <c r="J25" s="17"/>
      <c r="K25" s="17"/>
    </row>
    <row r="26" customFormat="false" ht="24" hidden="false" customHeight="true" outlineLevel="0" collapsed="false">
      <c r="A26" s="86" t="s">
        <v>225</v>
      </c>
      <c r="B26" s="86"/>
      <c r="C26" s="86"/>
      <c r="D26" s="86"/>
      <c r="E26" s="86"/>
      <c r="F26" s="86"/>
      <c r="G26" s="86"/>
      <c r="H26" s="86"/>
      <c r="I26" s="17"/>
      <c r="J26" s="17"/>
      <c r="K26" s="17"/>
    </row>
    <row r="27" customFormat="false" ht="24" hidden="false" customHeight="true" outlineLevel="0" collapsed="false">
      <c r="A27" s="87" t="s">
        <v>226</v>
      </c>
      <c r="B27" s="87"/>
      <c r="C27" s="87"/>
      <c r="D27" s="87"/>
      <c r="E27" s="87"/>
      <c r="F27" s="87"/>
      <c r="G27" s="87"/>
      <c r="H27" s="87"/>
      <c r="I27" s="17"/>
      <c r="J27" s="17"/>
      <c r="K27" s="17"/>
    </row>
    <row r="28" customFormat="false" ht="15" hidden="false" customHeight="false" outlineLevel="0" collapsed="false">
      <c r="A28" s="17"/>
      <c r="B28" s="17"/>
      <c r="C28" s="17"/>
      <c r="D28" s="17"/>
      <c r="E28" s="17"/>
      <c r="F28" s="17"/>
      <c r="G28" s="17"/>
      <c r="H28" s="17"/>
      <c r="I28" s="17"/>
      <c r="J28" s="17"/>
      <c r="K28" s="17"/>
    </row>
    <row r="29" customFormat="false" ht="15" hidden="false" customHeight="false" outlineLevel="0" collapsed="false">
      <c r="A29" s="17"/>
      <c r="B29" s="17"/>
      <c r="C29" s="17"/>
      <c r="D29" s="17"/>
      <c r="E29" s="17"/>
      <c r="F29" s="17"/>
      <c r="G29" s="17"/>
      <c r="H29" s="17"/>
      <c r="I29" s="17"/>
      <c r="J29" s="17"/>
      <c r="K29" s="17"/>
    </row>
    <row r="30" customFormat="false" ht="15" hidden="false" customHeight="false" outlineLevel="0" collapsed="false">
      <c r="A30" s="17"/>
      <c r="B30" s="17"/>
      <c r="C30" s="17"/>
      <c r="D30" s="17"/>
      <c r="E30" s="17"/>
      <c r="F30" s="17"/>
      <c r="G30" s="17"/>
      <c r="H30" s="17"/>
      <c r="I30" s="17"/>
      <c r="J30" s="17"/>
      <c r="K30" s="17"/>
    </row>
    <row r="31" customFormat="false" ht="61.15" hidden="false" customHeight="true" outlineLevel="0" collapsed="false">
      <c r="A31" s="17"/>
      <c r="B31" s="17"/>
      <c r="C31" s="17"/>
      <c r="D31" s="17"/>
      <c r="E31" s="17"/>
      <c r="F31" s="17"/>
      <c r="G31" s="17"/>
      <c r="H31" s="17"/>
      <c r="I31" s="17"/>
      <c r="J31" s="17"/>
      <c r="K31" s="17"/>
    </row>
    <row r="32" customFormat="false" ht="191.75" hidden="false" customHeight="false" outlineLevel="0" collapsed="false">
      <c r="A32" s="118"/>
      <c r="B32" s="17"/>
      <c r="C32" s="17"/>
      <c r="D32" s="17"/>
      <c r="E32" s="17"/>
      <c r="F32" s="17"/>
      <c r="G32" s="17"/>
      <c r="H32" s="17"/>
      <c r="I32" s="17"/>
      <c r="J32" s="17"/>
      <c r="K32" s="17"/>
    </row>
    <row r="33" customFormat="false" ht="15" hidden="false" customHeight="false" outlineLevel="0" collapsed="false">
      <c r="A33" s="17"/>
      <c r="B33" s="17"/>
      <c r="C33" s="17"/>
      <c r="D33" s="17"/>
      <c r="E33" s="17"/>
      <c r="F33" s="17"/>
      <c r="G33" s="17"/>
      <c r="H33" s="17"/>
      <c r="I33" s="17"/>
      <c r="J33" s="17"/>
      <c r="K33" s="17"/>
    </row>
    <row r="34" customFormat="false" ht="15" hidden="false" customHeight="false" outlineLevel="0" collapsed="false">
      <c r="A34" s="17"/>
      <c r="B34" s="17"/>
      <c r="C34" s="17"/>
      <c r="D34" s="17"/>
      <c r="E34" s="17"/>
      <c r="F34" s="17"/>
      <c r="G34" s="17"/>
      <c r="H34" s="17"/>
      <c r="I34" s="17"/>
      <c r="J34" s="17"/>
      <c r="K34" s="17"/>
    </row>
    <row r="35" customFormat="false" ht="15" hidden="false" customHeight="false" outlineLevel="0" collapsed="false">
      <c r="A35" s="17"/>
      <c r="B35" s="17"/>
      <c r="C35" s="17"/>
      <c r="D35" s="17"/>
      <c r="E35" s="17"/>
      <c r="F35" s="17"/>
      <c r="G35" s="17"/>
      <c r="H35" s="17"/>
      <c r="I35" s="17"/>
      <c r="J35" s="17"/>
      <c r="K35" s="17"/>
    </row>
    <row r="36" customFormat="false" ht="15" hidden="false" customHeight="false" outlineLevel="0" collapsed="false">
      <c r="A36" s="17"/>
      <c r="B36" s="17"/>
      <c r="C36" s="17"/>
      <c r="D36" s="17"/>
      <c r="E36" s="17"/>
      <c r="F36" s="17"/>
      <c r="G36" s="17"/>
      <c r="H36" s="17"/>
      <c r="I36" s="17"/>
      <c r="J36" s="17"/>
      <c r="K36" s="17"/>
    </row>
    <row r="37" customFormat="false" ht="15" hidden="false" customHeight="false" outlineLevel="0" collapsed="false">
      <c r="A37" s="17"/>
      <c r="B37" s="17"/>
      <c r="C37" s="17"/>
      <c r="D37" s="17"/>
      <c r="E37" s="17"/>
      <c r="F37" s="17"/>
      <c r="G37" s="17"/>
      <c r="H37" s="17"/>
      <c r="I37" s="17"/>
      <c r="J37" s="17"/>
      <c r="K37" s="17"/>
    </row>
    <row r="38" customFormat="false" ht="15" hidden="false" customHeight="false" outlineLevel="0" collapsed="false">
      <c r="A38" s="17"/>
      <c r="B38" s="17"/>
      <c r="C38" s="17"/>
      <c r="D38" s="17"/>
      <c r="E38" s="17"/>
      <c r="F38" s="17"/>
      <c r="G38" s="17"/>
      <c r="H38" s="17"/>
      <c r="I38" s="17"/>
      <c r="J38" s="17"/>
      <c r="K38" s="17"/>
    </row>
    <row r="39" customFormat="false" ht="15" hidden="false" customHeight="false" outlineLevel="0" collapsed="false">
      <c r="A39" s="17"/>
      <c r="B39" s="17"/>
      <c r="C39" s="17"/>
      <c r="D39" s="17"/>
      <c r="E39" s="17"/>
      <c r="F39" s="17"/>
      <c r="G39" s="17"/>
      <c r="H39" s="17"/>
      <c r="I39" s="17"/>
      <c r="J39" s="17"/>
      <c r="K39" s="17"/>
    </row>
    <row r="40" customFormat="false" ht="15" hidden="false" customHeight="false" outlineLevel="0" collapsed="false">
      <c r="A40" s="17"/>
      <c r="B40" s="17"/>
      <c r="C40" s="17"/>
      <c r="D40" s="17"/>
      <c r="E40" s="17"/>
      <c r="F40" s="17"/>
      <c r="G40" s="17"/>
      <c r="H40" s="17"/>
      <c r="I40" s="17"/>
      <c r="J40" s="17"/>
      <c r="K40" s="17"/>
    </row>
  </sheetData>
  <mergeCells count="11">
    <mergeCell ref="F3:H3"/>
    <mergeCell ref="F5:H5"/>
    <mergeCell ref="F6:H6"/>
    <mergeCell ref="F7:H7"/>
    <mergeCell ref="F8:H8"/>
    <mergeCell ref="F9:H9"/>
    <mergeCell ref="A23:H23"/>
    <mergeCell ref="A24:H24"/>
    <mergeCell ref="A25:H25"/>
    <mergeCell ref="A26:H26"/>
    <mergeCell ref="A27:H27"/>
  </mergeCells>
  <conditionalFormatting sqref="C19:C21">
    <cfRule type="expression" priority="2" aboveAverage="0" equalAverage="0" bottom="0" percent="0" rank="0" text="" dxfId="10">
      <formula>C19&lt;0</formula>
    </cfRule>
    <cfRule type="expression" priority="3" aboveAverage="0" equalAverage="0" bottom="0" percent="0" rank="0" text="" dxfId="11">
      <formula>C19&gt;=0</formula>
    </cfRule>
  </conditionalFormatting>
  <conditionalFormatting sqref="B11">
    <cfRule type="cellIs" priority="4" operator="lessThan" aboveAverage="0" equalAverage="0" bottom="0" percent="0" rank="0" text="" dxfId="12">
      <formula>0</formula>
    </cfRule>
    <cfRule type="cellIs" priority="5" operator="greaterThanOrEqual" aboveAverage="0" equalAverage="0" bottom="0" percent="0" rank="0" text="" dxfId="13">
      <formula>0</formula>
    </cfRule>
  </conditionalFormatting>
  <conditionalFormatting sqref="B14">
    <cfRule type="cellIs" priority="6" operator="lessThan" aboveAverage="0" equalAverage="0" bottom="0" percent="0" rank="0" text="" dxfId="14">
      <formula>0</formula>
    </cfRule>
    <cfRule type="cellIs" priority="7" operator="greaterThanOrEqual" aboveAverage="0" equalAverage="0" bottom="0" percent="0" rank="0" text="" dxfId="15">
      <formula>0</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D22" activeCellId="0" sqref="D22"/>
    </sheetView>
  </sheetViews>
  <sheetFormatPr defaultColWidth="8.6796875" defaultRowHeight="15" customHeight="false" zeroHeight="false" outlineLevelRow="0" outlineLevelCol="0"/>
  <cols>
    <col collapsed="false" customWidth="true" hidden="false" outlineLevel="0" max="1" min="1" style="1" width="31"/>
    <col collapsed="false" customWidth="true" hidden="false" outlineLevel="0" max="2" min="2" style="1" width="16"/>
    <col collapsed="false" customWidth="true" hidden="false" outlineLevel="0" max="3" min="3" style="1" width="24"/>
    <col collapsed="false" customWidth="true" hidden="false" outlineLevel="0" max="4" min="4" style="1" width="42"/>
    <col collapsed="false" customWidth="true" hidden="false" outlineLevel="0" max="5" min="5" style="1" width="46"/>
  </cols>
  <sheetData>
    <row r="1" customFormat="false" ht="44" hidden="false" customHeight="true" outlineLevel="0" collapsed="false">
      <c r="A1" s="39" t="s">
        <v>227</v>
      </c>
      <c r="B1" s="39"/>
      <c r="C1" s="39"/>
      <c r="D1" s="39"/>
      <c r="E1" s="39"/>
      <c r="F1" s="7"/>
      <c r="G1" s="7"/>
      <c r="H1" s="7"/>
      <c r="I1" s="7"/>
      <c r="J1" s="7"/>
      <c r="K1" s="8"/>
    </row>
    <row r="2" customFormat="false" ht="34" hidden="false" customHeight="true" outlineLevel="0" collapsed="false">
      <c r="A2" s="40" t="s">
        <v>228</v>
      </c>
      <c r="B2" s="40"/>
      <c r="C2" s="40"/>
      <c r="D2" s="40"/>
      <c r="E2" s="40"/>
      <c r="F2" s="12"/>
      <c r="G2" s="12"/>
      <c r="H2" s="12"/>
      <c r="I2" s="12"/>
      <c r="J2" s="12"/>
      <c r="K2" s="12"/>
    </row>
    <row r="3" customFormat="false" ht="15" hidden="false" customHeight="false" outlineLevel="0" collapsed="false">
      <c r="A3" s="19"/>
      <c r="B3" s="20"/>
      <c r="C3" s="20"/>
      <c r="D3" s="20"/>
      <c r="E3" s="21"/>
      <c r="F3" s="17"/>
      <c r="G3" s="17"/>
      <c r="H3" s="17"/>
      <c r="I3" s="17"/>
      <c r="J3" s="17"/>
      <c r="K3" s="17"/>
    </row>
    <row r="4" customFormat="false" ht="34" hidden="false" customHeight="true" outlineLevel="0" collapsed="false">
      <c r="A4" s="22" t="s">
        <v>229</v>
      </c>
      <c r="B4" s="23" t="s">
        <v>230</v>
      </c>
      <c r="C4" s="23" t="s">
        <v>231</v>
      </c>
      <c r="D4" s="23" t="s">
        <v>232</v>
      </c>
      <c r="E4" s="24" t="s">
        <v>233</v>
      </c>
      <c r="F4" s="17"/>
      <c r="G4" s="17"/>
      <c r="H4" s="17"/>
      <c r="I4" s="17"/>
      <c r="J4" s="17"/>
      <c r="K4" s="17"/>
    </row>
    <row r="5" customFormat="false" ht="26.85" hidden="false" customHeight="false" outlineLevel="0" collapsed="false">
      <c r="A5" s="41" t="s">
        <v>234</v>
      </c>
      <c r="B5" s="119" t="str">
        <f aca="false">IF(Synthese!B5&lt;=Hypotheses!B19,"OK","A vérifier")</f>
        <v>OK</v>
      </c>
      <c r="C5" s="120" t="str">
        <f aca="false">TEXT(Synthese!B5,"#,##0 €")&amp;" / "&amp;TEXT(Hypotheses!B19,"#,##0 €")</f>
        <v>1'740 € / 2'800 €</v>
      </c>
      <c r="D5" s="44" t="s">
        <v>235</v>
      </c>
      <c r="E5" s="45" t="s">
        <v>236</v>
      </c>
      <c r="F5" s="17"/>
      <c r="G5" s="17"/>
      <c r="H5" s="17"/>
      <c r="I5" s="17"/>
      <c r="J5" s="17"/>
      <c r="K5" s="17"/>
    </row>
    <row r="6" customFormat="false" ht="15" hidden="false" customHeight="false" outlineLevel="0" collapsed="false">
      <c r="A6" s="41" t="s">
        <v>237</v>
      </c>
      <c r="B6" s="119" t="str">
        <f aca="false">IF(Hypotheses!B10&gt;0,"OK","A vérifier")</f>
        <v>OK</v>
      </c>
      <c r="C6" s="121" t="n">
        <f aca="false">Hypotheses!B10</f>
        <v>6</v>
      </c>
      <c r="D6" s="44" t="s">
        <v>238</v>
      </c>
      <c r="E6" s="45" t="s">
        <v>239</v>
      </c>
      <c r="F6" s="17"/>
      <c r="G6" s="17"/>
      <c r="H6" s="17"/>
      <c r="I6" s="17"/>
      <c r="J6" s="17"/>
      <c r="K6" s="17"/>
    </row>
    <row r="7" customFormat="false" ht="26.85" hidden="false" customHeight="false" outlineLevel="0" collapsed="false">
      <c r="A7" s="41" t="s">
        <v>240</v>
      </c>
      <c r="B7" s="119" t="str">
        <f aca="false">IF(Hypotheses!B5&gt;0,"OK","A vérifier")</f>
        <v>OK</v>
      </c>
      <c r="C7" s="121" t="n">
        <f aca="false">Hypotheses!B5</f>
        <v>5</v>
      </c>
      <c r="D7" s="44" t="s">
        <v>241</v>
      </c>
      <c r="E7" s="45" t="s">
        <v>242</v>
      </c>
      <c r="F7" s="17"/>
      <c r="G7" s="17"/>
      <c r="H7" s="17"/>
      <c r="I7" s="17"/>
      <c r="J7" s="17"/>
      <c r="K7" s="17"/>
    </row>
    <row r="8" customFormat="false" ht="26.85" hidden="false" customHeight="false" outlineLevel="0" collapsed="false">
      <c r="A8" s="41" t="s">
        <v>243</v>
      </c>
      <c r="B8" s="119" t="str">
        <f aca="false">IF(AND(Hypotheses!B14&gt;=0,Hypotheses!B14&lt;=1,Hypotheses!B15&gt;=0,Hypotheses!B15&lt;=1,Hypotheses!B16&gt;=0,Hypotheses!B16&lt;=1),"OK","A vérifier")</f>
        <v>OK</v>
      </c>
      <c r="C8" s="120" t="str">
        <f aca="false">"Réalisation="&amp;TEXT(Hypotheses!B14,"0%")&amp;", valeur="&amp;TEXT(Hypotheses!B15,"0%")&amp;", rework="&amp;TEXT(Hypotheses!B16,"0%")</f>
        <v>Réalisation=65%, valeur=70%, rework=15%</v>
      </c>
      <c r="D8" s="44" t="s">
        <v>244</v>
      </c>
      <c r="E8" s="45" t="s">
        <v>245</v>
      </c>
      <c r="F8" s="17"/>
      <c r="G8" s="17"/>
      <c r="H8" s="17"/>
      <c r="I8" s="17"/>
      <c r="J8" s="17"/>
      <c r="K8" s="17"/>
    </row>
    <row r="9" customFormat="false" ht="26.85" hidden="false" customHeight="false" outlineLevel="0" collapsed="false">
      <c r="A9" s="41" t="s">
        <v>246</v>
      </c>
      <c r="B9" s="119" t="str">
        <f aca="false">IF(Workflows!F14&gt;0,"OK","A vérifier")</f>
        <v>OK</v>
      </c>
      <c r="C9" s="122" t="n">
        <f aca="false">Workflows!F14</f>
        <v>20.691125</v>
      </c>
      <c r="D9" s="44" t="s">
        <v>247</v>
      </c>
      <c r="E9" s="45" t="s">
        <v>248</v>
      </c>
      <c r="F9" s="17"/>
      <c r="G9" s="17"/>
      <c r="H9" s="17"/>
      <c r="I9" s="17"/>
      <c r="J9" s="17"/>
      <c r="K9" s="17"/>
    </row>
    <row r="10" customFormat="false" ht="15" hidden="false" customHeight="false" outlineLevel="0" collapsed="false">
      <c r="A10" s="41" t="s">
        <v>249</v>
      </c>
      <c r="B10" s="119" t="str">
        <f aca="false">IF(COUNTA(Scenarios!A5:A7)=3,"OK","A vérifier")</f>
        <v>OK</v>
      </c>
      <c r="C10" s="120" t="str">
        <f aca="false">COUNTA(Scenarios!A5:A7)&amp;" / 3"</f>
        <v>3 / 3</v>
      </c>
      <c r="D10" s="44" t="s">
        <v>250</v>
      </c>
      <c r="E10" s="45" t="s">
        <v>251</v>
      </c>
      <c r="F10" s="17"/>
      <c r="G10" s="17"/>
      <c r="H10" s="17"/>
      <c r="I10" s="17"/>
      <c r="J10" s="17"/>
      <c r="K10" s="17"/>
    </row>
    <row r="11" customFormat="false" ht="28.35" hidden="false" customHeight="false" outlineLevel="0" collapsed="false">
      <c r="A11" s="123" t="s">
        <v>252</v>
      </c>
      <c r="B11" s="124" t="str">
        <f aca="false">IF(COUNTA(Workflows!I5:J12)&gt;=16,"OK","A vérifier")</f>
        <v>OK</v>
      </c>
      <c r="C11" s="125" t="str">
        <f aca="false">COUNTA(Workflows!I5:J12)&amp;" / 16 champs"</f>
        <v>16 / 16 champs</v>
      </c>
      <c r="D11" s="54" t="s">
        <v>253</v>
      </c>
      <c r="E11" s="126" t="s">
        <v>254</v>
      </c>
      <c r="F11" s="17"/>
      <c r="G11" s="17"/>
      <c r="H11" s="17"/>
      <c r="I11" s="17"/>
      <c r="J11" s="17"/>
      <c r="K11" s="17"/>
    </row>
    <row r="12" customFormat="false" ht="15" hidden="false" customHeight="false" outlineLevel="0" collapsed="false">
      <c r="A12" s="17"/>
      <c r="B12" s="17"/>
      <c r="C12" s="17"/>
      <c r="D12" s="17"/>
      <c r="E12" s="17"/>
      <c r="F12" s="17"/>
      <c r="G12" s="17"/>
      <c r="H12" s="17"/>
      <c r="I12" s="17"/>
      <c r="J12" s="17"/>
      <c r="K12" s="17"/>
    </row>
    <row r="13" customFormat="false" ht="15" hidden="false" customHeight="false" outlineLevel="0" collapsed="false">
      <c r="A13" s="17"/>
      <c r="B13" s="17"/>
      <c r="C13" s="17"/>
      <c r="D13" s="17"/>
      <c r="E13" s="17"/>
      <c r="F13" s="17"/>
      <c r="G13" s="17"/>
      <c r="H13" s="17"/>
      <c r="I13" s="17"/>
      <c r="J13" s="17"/>
      <c r="K13" s="17"/>
    </row>
    <row r="14" customFormat="false" ht="15" hidden="false" customHeight="false" outlineLevel="0" collapsed="false">
      <c r="A14" s="17"/>
      <c r="B14" s="17"/>
      <c r="C14" s="17"/>
      <c r="D14" s="17"/>
      <c r="E14" s="17"/>
      <c r="F14" s="17"/>
      <c r="G14" s="17"/>
      <c r="H14" s="17"/>
      <c r="I14" s="17"/>
      <c r="J14" s="17"/>
      <c r="K14" s="17"/>
    </row>
    <row r="15" customFormat="false" ht="15" hidden="false" customHeight="false" outlineLevel="0" collapsed="false">
      <c r="A15" s="17"/>
      <c r="B15" s="17"/>
      <c r="C15" s="17"/>
      <c r="D15" s="17"/>
      <c r="E15" s="17"/>
      <c r="F15" s="17"/>
      <c r="G15" s="17"/>
      <c r="H15" s="17"/>
      <c r="I15" s="17"/>
      <c r="J15" s="17"/>
      <c r="K15" s="17"/>
    </row>
    <row r="16" customFormat="false" ht="15" hidden="false" customHeight="false" outlineLevel="0" collapsed="false">
      <c r="A16" s="17"/>
      <c r="B16" s="17"/>
      <c r="C16" s="17"/>
      <c r="D16" s="17"/>
      <c r="E16" s="17"/>
      <c r="F16" s="17"/>
      <c r="G16" s="17"/>
      <c r="H16" s="17"/>
      <c r="I16" s="17"/>
      <c r="J16" s="17"/>
      <c r="K16" s="17"/>
    </row>
    <row r="17" customFormat="false" ht="15" hidden="false" customHeight="false" outlineLevel="0" collapsed="false">
      <c r="A17" s="17"/>
      <c r="B17" s="17"/>
      <c r="C17" s="17"/>
      <c r="D17" s="17"/>
      <c r="E17" s="17"/>
      <c r="F17" s="17"/>
      <c r="G17" s="17"/>
      <c r="H17" s="17"/>
      <c r="I17" s="17"/>
      <c r="J17" s="17"/>
      <c r="K17" s="17"/>
    </row>
    <row r="18" customFormat="false" ht="15" hidden="false" customHeight="false" outlineLevel="0" collapsed="false">
      <c r="A18" s="17"/>
      <c r="B18" s="17"/>
      <c r="C18" s="17"/>
      <c r="D18" s="17"/>
      <c r="E18" s="17"/>
      <c r="F18" s="17"/>
      <c r="G18" s="17"/>
      <c r="H18" s="17"/>
      <c r="I18" s="17"/>
      <c r="J18" s="17"/>
      <c r="K18" s="17"/>
    </row>
    <row r="19" customFormat="false" ht="15" hidden="false" customHeight="false" outlineLevel="0" collapsed="false">
      <c r="A19" s="17"/>
      <c r="B19" s="17"/>
      <c r="C19" s="17"/>
      <c r="D19" s="17"/>
      <c r="E19" s="17"/>
      <c r="F19" s="17"/>
      <c r="G19" s="17"/>
      <c r="H19" s="17"/>
      <c r="I19" s="17"/>
      <c r="J19" s="17"/>
      <c r="K19" s="17"/>
    </row>
    <row r="20" customFormat="false" ht="15" hidden="false" customHeight="false" outlineLevel="0" collapsed="false">
      <c r="A20" s="17"/>
      <c r="B20" s="17"/>
      <c r="C20" s="17"/>
      <c r="D20" s="17"/>
      <c r="E20" s="17"/>
      <c r="F20" s="17"/>
      <c r="G20" s="17"/>
      <c r="H20" s="17"/>
      <c r="I20" s="17"/>
      <c r="J20" s="17"/>
      <c r="K20" s="17"/>
    </row>
    <row r="21" customFormat="false" ht="15" hidden="false" customHeight="false" outlineLevel="0" collapsed="false">
      <c r="A21" s="17"/>
      <c r="B21" s="17"/>
      <c r="C21" s="17"/>
      <c r="D21" s="17"/>
      <c r="E21" s="17"/>
      <c r="F21" s="17"/>
      <c r="G21" s="17"/>
      <c r="H21" s="17"/>
      <c r="I21" s="17"/>
      <c r="J21" s="17"/>
      <c r="K21" s="17"/>
    </row>
    <row r="22" customFormat="false" ht="15" hidden="false" customHeight="false" outlineLevel="0" collapsed="false">
      <c r="A22" s="17"/>
      <c r="B22" s="17"/>
      <c r="C22" s="17"/>
      <c r="D22" s="17"/>
      <c r="E22" s="17"/>
      <c r="F22" s="17"/>
      <c r="G22" s="17"/>
      <c r="H22" s="17"/>
      <c r="I22" s="17"/>
      <c r="J22" s="17"/>
      <c r="K22" s="17"/>
    </row>
    <row r="23" customFormat="false" ht="15" hidden="false" customHeight="false" outlineLevel="0" collapsed="false">
      <c r="A23" s="17"/>
      <c r="B23" s="17"/>
      <c r="C23" s="17"/>
      <c r="D23" s="17"/>
      <c r="E23" s="17"/>
      <c r="F23" s="17"/>
      <c r="G23" s="17"/>
      <c r="H23" s="17"/>
      <c r="I23" s="17"/>
      <c r="J23" s="17"/>
      <c r="K23" s="17"/>
    </row>
    <row r="24" customFormat="false" ht="15" hidden="false" customHeight="false" outlineLevel="0" collapsed="false">
      <c r="A24" s="17"/>
      <c r="B24" s="17"/>
      <c r="C24" s="17"/>
      <c r="D24" s="17"/>
      <c r="E24" s="17"/>
      <c r="F24" s="17"/>
      <c r="G24" s="17"/>
      <c r="H24" s="17"/>
      <c r="I24" s="17"/>
      <c r="J24" s="17"/>
      <c r="K24" s="17"/>
    </row>
    <row r="25" customFormat="false" ht="15" hidden="false" customHeight="false" outlineLevel="0" collapsed="false">
      <c r="A25" s="17"/>
      <c r="B25" s="17"/>
      <c r="C25" s="17"/>
      <c r="D25" s="17"/>
      <c r="E25" s="17"/>
      <c r="F25" s="17"/>
      <c r="G25" s="17"/>
      <c r="H25" s="17"/>
      <c r="I25" s="17"/>
      <c r="J25" s="17"/>
      <c r="K25" s="17"/>
    </row>
    <row r="26" customFormat="false" ht="15" hidden="false" customHeight="false" outlineLevel="0" collapsed="false">
      <c r="A26" s="17"/>
      <c r="B26" s="17"/>
      <c r="C26" s="17"/>
      <c r="D26" s="17"/>
      <c r="E26" s="17"/>
      <c r="F26" s="17"/>
      <c r="G26" s="17"/>
      <c r="H26" s="17"/>
      <c r="I26" s="17"/>
      <c r="J26" s="17"/>
      <c r="K26" s="17"/>
    </row>
    <row r="27" customFormat="false" ht="15" hidden="false" customHeight="false" outlineLevel="0" collapsed="false">
      <c r="A27" s="17"/>
      <c r="B27" s="17"/>
      <c r="C27" s="17"/>
      <c r="D27" s="17"/>
      <c r="E27" s="17"/>
      <c r="F27" s="17"/>
      <c r="G27" s="17"/>
      <c r="H27" s="17"/>
      <c r="I27" s="17"/>
      <c r="J27" s="17"/>
      <c r="K27" s="17"/>
    </row>
    <row r="28" customFormat="false" ht="15" hidden="false" customHeight="false" outlineLevel="0" collapsed="false">
      <c r="A28" s="17"/>
      <c r="B28" s="17"/>
      <c r="C28" s="17"/>
      <c r="D28" s="17"/>
      <c r="E28" s="17"/>
      <c r="F28" s="17"/>
      <c r="G28" s="17"/>
      <c r="H28" s="17"/>
      <c r="I28" s="17"/>
      <c r="J28" s="17"/>
      <c r="K28" s="17"/>
    </row>
    <row r="29" customFormat="false" ht="15" hidden="false" customHeight="false" outlineLevel="0" collapsed="false">
      <c r="A29" s="17"/>
      <c r="B29" s="17"/>
      <c r="C29" s="17"/>
      <c r="D29" s="17"/>
      <c r="E29" s="17"/>
      <c r="F29" s="17"/>
      <c r="G29" s="17"/>
      <c r="H29" s="17"/>
      <c r="I29" s="17"/>
      <c r="J29" s="17"/>
      <c r="K29" s="17"/>
    </row>
    <row r="30" customFormat="false" ht="15" hidden="false" customHeight="false" outlineLevel="0" collapsed="false">
      <c r="A30" s="17"/>
      <c r="B30" s="17"/>
      <c r="C30" s="17"/>
      <c r="D30" s="17"/>
      <c r="E30" s="17"/>
      <c r="F30" s="17"/>
      <c r="G30" s="17"/>
      <c r="H30" s="17"/>
      <c r="I30" s="17"/>
      <c r="J30" s="17"/>
      <c r="K30" s="17"/>
    </row>
    <row r="31" customFormat="false" ht="15" hidden="false" customHeight="false" outlineLevel="0" collapsed="false">
      <c r="A31" s="17"/>
      <c r="B31" s="17"/>
      <c r="C31" s="17"/>
      <c r="D31" s="17"/>
      <c r="E31" s="17"/>
      <c r="F31" s="17"/>
      <c r="G31" s="17"/>
      <c r="H31" s="17"/>
      <c r="I31" s="17"/>
      <c r="J31" s="17"/>
      <c r="K31" s="17"/>
    </row>
    <row r="32" customFormat="false" ht="15" hidden="false" customHeight="false" outlineLevel="0" collapsed="false">
      <c r="A32" s="17"/>
      <c r="B32" s="17"/>
      <c r="C32" s="17"/>
      <c r="D32" s="17"/>
      <c r="E32" s="17"/>
      <c r="F32" s="17"/>
      <c r="G32" s="17"/>
      <c r="H32" s="17"/>
      <c r="I32" s="17"/>
      <c r="J32" s="17"/>
      <c r="K32" s="17"/>
    </row>
    <row r="33" customFormat="false" ht="15" hidden="false" customHeight="false" outlineLevel="0" collapsed="false">
      <c r="A33" s="17"/>
      <c r="B33" s="17"/>
      <c r="C33" s="17"/>
      <c r="D33" s="17"/>
      <c r="E33" s="17"/>
      <c r="F33" s="17"/>
      <c r="G33" s="17"/>
      <c r="H33" s="17"/>
      <c r="I33" s="17"/>
      <c r="J33" s="17"/>
      <c r="K33" s="17"/>
    </row>
    <row r="34" customFormat="false" ht="15" hidden="false" customHeight="false" outlineLevel="0" collapsed="false">
      <c r="A34" s="17"/>
      <c r="B34" s="17"/>
      <c r="C34" s="17"/>
      <c r="D34" s="17"/>
      <c r="E34" s="17"/>
      <c r="F34" s="17"/>
      <c r="G34" s="17"/>
      <c r="H34" s="17"/>
      <c r="I34" s="17"/>
      <c r="J34" s="17"/>
      <c r="K34" s="17"/>
    </row>
    <row r="35" customFormat="false" ht="15" hidden="false" customHeight="false" outlineLevel="0" collapsed="false">
      <c r="A35" s="17"/>
      <c r="B35" s="17"/>
      <c r="C35" s="17"/>
      <c r="D35" s="17"/>
      <c r="E35" s="17"/>
      <c r="F35" s="17"/>
      <c r="G35" s="17"/>
      <c r="H35" s="17"/>
      <c r="I35" s="17"/>
      <c r="J35" s="17"/>
      <c r="K35" s="17"/>
    </row>
    <row r="36" customFormat="false" ht="15" hidden="false" customHeight="false" outlineLevel="0" collapsed="false">
      <c r="A36" s="17"/>
      <c r="B36" s="17"/>
      <c r="C36" s="17"/>
      <c r="D36" s="17"/>
      <c r="E36" s="17"/>
      <c r="F36" s="17"/>
      <c r="G36" s="17"/>
      <c r="H36" s="17"/>
      <c r="I36" s="17"/>
      <c r="J36" s="17"/>
      <c r="K36" s="17"/>
    </row>
    <row r="37" customFormat="false" ht="15" hidden="false" customHeight="false" outlineLevel="0" collapsed="false">
      <c r="A37" s="17"/>
      <c r="B37" s="17"/>
      <c r="C37" s="17"/>
      <c r="D37" s="17"/>
      <c r="E37" s="17"/>
      <c r="F37" s="17"/>
      <c r="G37" s="17"/>
      <c r="H37" s="17"/>
      <c r="I37" s="17"/>
      <c r="J37" s="17"/>
      <c r="K37" s="17"/>
    </row>
    <row r="38" customFormat="false" ht="15" hidden="false" customHeight="false" outlineLevel="0" collapsed="false">
      <c r="A38" s="17"/>
      <c r="B38" s="17"/>
      <c r="C38" s="17"/>
      <c r="D38" s="17"/>
      <c r="E38" s="17"/>
      <c r="F38" s="17"/>
      <c r="G38" s="17"/>
      <c r="H38" s="17"/>
      <c r="I38" s="17"/>
      <c r="J38" s="17"/>
      <c r="K38" s="17"/>
    </row>
    <row r="39" customFormat="false" ht="15" hidden="false" customHeight="false" outlineLevel="0" collapsed="false">
      <c r="A39" s="17"/>
      <c r="B39" s="17"/>
      <c r="C39" s="17"/>
      <c r="D39" s="17"/>
      <c r="E39" s="17"/>
      <c r="F39" s="17"/>
      <c r="G39" s="17"/>
      <c r="H39" s="17"/>
      <c r="I39" s="17"/>
      <c r="J39" s="17"/>
      <c r="K39" s="17"/>
    </row>
    <row r="40" customFormat="false" ht="15" hidden="false" customHeight="false" outlineLevel="0" collapsed="false">
      <c r="A40" s="17"/>
      <c r="B40" s="17"/>
      <c r="C40" s="17"/>
      <c r="D40" s="17"/>
      <c r="E40" s="17"/>
      <c r="F40" s="17"/>
      <c r="G40" s="17"/>
      <c r="H40" s="17"/>
      <c r="I40" s="17"/>
      <c r="J40" s="17"/>
      <c r="K40" s="17"/>
    </row>
  </sheetData>
  <mergeCells count="2">
    <mergeCell ref="A1:E1"/>
    <mergeCell ref="A2:E2"/>
  </mergeCells>
  <conditionalFormatting sqref="B5:B11">
    <cfRule type="expression" priority="2" aboveAverage="0" equalAverage="0" bottom="0" percent="0" rank="0" text="" dxfId="18">
      <formula>B5="A vérifier"</formula>
    </cfRule>
    <cfRule type="expression" priority="3" aboveAverage="0" equalAverage="0" bottom="0" percent="0" rank="0" text="" dxfId="19">
      <formula>B5="OK"</formula>
    </cfRule>
  </conditionalFormatting>
  <conditionalFormatting sqref="B5:B10">
    <cfRule type="expression" priority="4" aboveAverage="0" equalAverage="0" bottom="0" percent="0" rank="0" text="" dxfId="20">
      <formula>B5="OK"</formula>
    </cfRule>
    <cfRule type="expression" priority="5" aboveAverage="0" equalAverage="0" bottom="0" percent="0" rank="0" text="" dxfId="21">
      <formula>B5&lt;&gt;"OK"</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322</TotalTime>
  <Application>LibreOffice/26.2.3.2$Linux_X86_64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fr-CH</dc:language>
  <cp:lastModifiedBy/>
  <dcterms:modified xsi:type="dcterms:W3CDTF">2026-05-24T23:21:34Z</dcterms:modified>
  <cp:revision>4</cp:revision>
  <dc:subject/>
  <dc:title/>
</cp:coreProperties>
</file>